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j\Dropbox\Starship Construction\"/>
    </mc:Choice>
  </mc:AlternateContent>
  <bookViews>
    <workbookView xWindow="0" yWindow="0" windowWidth="28800" windowHeight="12300"/>
  </bookViews>
  <sheets>
    <sheet name="MCS" sheetId="1" r:id="rId1"/>
    <sheet name="Weight" sheetId="3" state="hidden" r:id="rId2"/>
    <sheet name="Computer" sheetId="4" state="hidden" r:id="rId3"/>
    <sheet name="Warp" sheetId="5" state="hidden" r:id="rId4"/>
    <sheet name="Impulse" sheetId="6" state="hidden" r:id="rId5"/>
    <sheet name="Beam" sheetId="7" state="hidden" r:id="rId6"/>
    <sheet name="Torpedo" sheetId="8" state="hidden" r:id="rId7"/>
    <sheet name="shields" sheetId="9" state="hidden" r:id="rId8"/>
    <sheet name="MPR" sheetId="10" state="hidden" r:id="rId9"/>
    <sheet name="Full Crew Complement" sheetId="2" state="hidden" r:id="rId10"/>
  </sheets>
  <definedNames>
    <definedName name="_xlnm._FilterDatabase" localSheetId="9" hidden="1">'Full Crew Complement'!$A$7:$X$234</definedName>
    <definedName name="_xlnm._FilterDatabase" localSheetId="4" hidden="1">Impulse!$A$1:$K$499</definedName>
    <definedName name="_xlnm._FilterDatabase" localSheetId="0" hidden="1">MCS!$A$1:$NY$9</definedName>
    <definedName name="_xlnm._FilterDatabase" localSheetId="8" hidden="1">MPR!$A$1:$A$362</definedName>
    <definedName name="_xlnm._FilterDatabase" localSheetId="7" hidden="1">shields!$A$1:$AY$436</definedName>
    <definedName name="_xlnm._FilterDatabase" localSheetId="3" hidden="1">Warp!$A$2:$V$528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H15" i="1" l="1"/>
  <c r="GT15" i="1" s="1"/>
  <c r="F15" i="1" s="1"/>
  <c r="GQ15" i="1"/>
  <c r="GP15" i="1"/>
  <c r="GO15" i="1"/>
  <c r="GR15" i="1" s="1"/>
  <c r="GJ15" i="1"/>
  <c r="FZ15" i="1"/>
  <c r="FX15" i="1"/>
  <c r="FW15" i="1"/>
  <c r="FV15" i="1"/>
  <c r="FU15" i="1"/>
  <c r="FT15" i="1"/>
  <c r="FR15" i="1"/>
  <c r="CN15" i="1" s="1"/>
  <c r="FP15" i="1"/>
  <c r="FO15" i="1"/>
  <c r="FN15" i="1"/>
  <c r="FM15" i="1"/>
  <c r="FL15" i="1"/>
  <c r="FI15" i="1"/>
  <c r="FH15" i="1"/>
  <c r="FG15" i="1"/>
  <c r="FF15" i="1"/>
  <c r="FE15" i="1"/>
  <c r="FB15" i="1"/>
  <c r="FA15" i="1"/>
  <c r="EZ15" i="1"/>
  <c r="EY15" i="1"/>
  <c r="EX15" i="1"/>
  <c r="EU15" i="1"/>
  <c r="ET15" i="1"/>
  <c r="ES15" i="1"/>
  <c r="ER15" i="1"/>
  <c r="EQ15" i="1"/>
  <c r="EL15" i="1"/>
  <c r="EK15" i="1"/>
  <c r="EJ15" i="1"/>
  <c r="EI15" i="1"/>
  <c r="EH15" i="1"/>
  <c r="EC15" i="1"/>
  <c r="EB15" i="1"/>
  <c r="EA15" i="1"/>
  <c r="DZ15" i="1"/>
  <c r="DY15" i="1"/>
  <c r="DS15" i="1"/>
  <c r="DR15" i="1"/>
  <c r="DQ15" i="1"/>
  <c r="DP15" i="1"/>
  <c r="DO15" i="1"/>
  <c r="DN15" i="1"/>
  <c r="DT15" i="1" s="1"/>
  <c r="DJ15" i="1"/>
  <c r="DI15" i="1"/>
  <c r="DH15" i="1"/>
  <c r="DG15" i="1"/>
  <c r="DF15" i="1"/>
  <c r="AM15" i="1" s="1"/>
  <c r="DE15" i="1"/>
  <c r="DC15" i="1"/>
  <c r="DK15" i="1" s="1"/>
  <c r="CZ15" i="1"/>
  <c r="CY15" i="1"/>
  <c r="CX15" i="1"/>
  <c r="CW15" i="1"/>
  <c r="CV15" i="1"/>
  <c r="CM15" i="1"/>
  <c r="CK15" i="1"/>
  <c r="CJ15" i="1"/>
  <c r="CI15" i="1"/>
  <c r="CG15" i="1"/>
  <c r="CF15" i="1"/>
  <c r="CE15" i="1"/>
  <c r="CD15" i="1"/>
  <c r="CC15" i="1"/>
  <c r="CA15" i="1"/>
  <c r="BZ15" i="1"/>
  <c r="BU15" i="1"/>
  <c r="BT15" i="1"/>
  <c r="BY15" i="1" s="1"/>
  <c r="BS15" i="1"/>
  <c r="BR15" i="1"/>
  <c r="BQ15" i="1"/>
  <c r="BO15" i="1"/>
  <c r="BN15" i="1"/>
  <c r="BL15" i="1"/>
  <c r="BK15" i="1"/>
  <c r="BJ15" i="1"/>
  <c r="BI15" i="1"/>
  <c r="BH15" i="1"/>
  <c r="BF15" i="1"/>
  <c r="BE15" i="1"/>
  <c r="BC15" i="1"/>
  <c r="BB15" i="1"/>
  <c r="BA15" i="1"/>
  <c r="AZ15" i="1"/>
  <c r="AY15" i="1"/>
  <c r="AW15" i="1"/>
  <c r="AV15" i="1"/>
  <c r="AT15" i="1"/>
  <c r="AS15" i="1"/>
  <c r="AP15" i="1"/>
  <c r="AK15" i="1"/>
  <c r="AJ15" i="1"/>
  <c r="AI15" i="1"/>
  <c r="AA15" i="1"/>
  <c r="T15" i="1"/>
  <c r="Q15" i="1"/>
  <c r="E15" i="1"/>
  <c r="HH14" i="1"/>
  <c r="GT14" i="1" s="1"/>
  <c r="GU14" i="1" s="1"/>
  <c r="GQ14" i="1"/>
  <c r="GP14" i="1"/>
  <c r="GO14" i="1"/>
  <c r="GR14" i="1" s="1"/>
  <c r="GJ14" i="1"/>
  <c r="FZ14" i="1"/>
  <c r="FX14" i="1"/>
  <c r="FW14" i="1"/>
  <c r="FV14" i="1"/>
  <c r="FU14" i="1"/>
  <c r="FT14" i="1"/>
  <c r="FS14" i="1"/>
  <c r="CO14" i="1" s="1"/>
  <c r="FR14" i="1"/>
  <c r="CN14" i="1" s="1"/>
  <c r="FP14" i="1"/>
  <c r="FO14" i="1"/>
  <c r="FN14" i="1"/>
  <c r="FM14" i="1"/>
  <c r="FL14" i="1"/>
  <c r="FI14" i="1"/>
  <c r="FH14" i="1"/>
  <c r="FG14" i="1"/>
  <c r="FF14" i="1"/>
  <c r="FE14" i="1"/>
  <c r="FB14" i="1"/>
  <c r="FA14" i="1"/>
  <c r="EZ14" i="1"/>
  <c r="EY14" i="1"/>
  <c r="EX14" i="1"/>
  <c r="EU14" i="1"/>
  <c r="ET14" i="1"/>
  <c r="ES14" i="1"/>
  <c r="ER14" i="1"/>
  <c r="EQ14" i="1"/>
  <c r="EL14" i="1"/>
  <c r="EK14" i="1"/>
  <c r="EJ14" i="1"/>
  <c r="EI14" i="1"/>
  <c r="EH14" i="1"/>
  <c r="EC14" i="1"/>
  <c r="EB14" i="1"/>
  <c r="EA14" i="1"/>
  <c r="DZ14" i="1"/>
  <c r="DY14" i="1"/>
  <c r="DS14" i="1"/>
  <c r="DR14" i="1"/>
  <c r="DQ14" i="1"/>
  <c r="DP14" i="1"/>
  <c r="DO14" i="1"/>
  <c r="DN14" i="1"/>
  <c r="DJ14" i="1"/>
  <c r="DI14" i="1"/>
  <c r="DH14" i="1"/>
  <c r="DG14" i="1"/>
  <c r="DF14" i="1"/>
  <c r="AM14" i="1" s="1"/>
  <c r="DE14" i="1"/>
  <c r="DC14" i="1"/>
  <c r="DK14" i="1" s="1"/>
  <c r="CZ14" i="1"/>
  <c r="CY14" i="1"/>
  <c r="CX14" i="1"/>
  <c r="CW14" i="1"/>
  <c r="CV14" i="1"/>
  <c r="CM14" i="1"/>
  <c r="CK14" i="1"/>
  <c r="CJ14" i="1"/>
  <c r="CI14" i="1"/>
  <c r="CG14" i="1"/>
  <c r="CF14" i="1"/>
  <c r="CE14" i="1"/>
  <c r="CD14" i="1"/>
  <c r="CC14" i="1"/>
  <c r="CA14" i="1"/>
  <c r="BZ14" i="1"/>
  <c r="BU14" i="1"/>
  <c r="BT14" i="1"/>
  <c r="BW14" i="1" s="1"/>
  <c r="BS14" i="1"/>
  <c r="BR14" i="1"/>
  <c r="BQ14" i="1"/>
  <c r="BO14" i="1"/>
  <c r="BN14" i="1"/>
  <c r="BL14" i="1"/>
  <c r="BK14" i="1"/>
  <c r="BJ14" i="1"/>
  <c r="BI14" i="1"/>
  <c r="BH14" i="1"/>
  <c r="BF14" i="1"/>
  <c r="BE14" i="1"/>
  <c r="BC14" i="1"/>
  <c r="BB14" i="1"/>
  <c r="BA14" i="1"/>
  <c r="AZ14" i="1"/>
  <c r="AY14" i="1"/>
  <c r="AW14" i="1"/>
  <c r="AV14" i="1"/>
  <c r="AT14" i="1"/>
  <c r="AS14" i="1"/>
  <c r="AP14" i="1"/>
  <c r="AK14" i="1"/>
  <c r="AJ14" i="1"/>
  <c r="AI14" i="1"/>
  <c r="AA14" i="1"/>
  <c r="T14" i="1"/>
  <c r="Q14" i="1"/>
  <c r="E14" i="1"/>
  <c r="HH13" i="1"/>
  <c r="GT13" i="1" s="1"/>
  <c r="GU13" i="1" s="1"/>
  <c r="GQ13" i="1"/>
  <c r="GP13" i="1"/>
  <c r="GO13" i="1"/>
  <c r="GR13" i="1" s="1"/>
  <c r="GJ13" i="1"/>
  <c r="FZ13" i="1"/>
  <c r="FX13" i="1"/>
  <c r="FW13" i="1"/>
  <c r="FV13" i="1"/>
  <c r="FU13" i="1"/>
  <c r="FT13" i="1"/>
  <c r="FR13" i="1"/>
  <c r="CN13" i="1" s="1"/>
  <c r="FP13" i="1"/>
  <c r="FO13" i="1"/>
  <c r="FN13" i="1"/>
  <c r="FM13" i="1"/>
  <c r="FL13" i="1"/>
  <c r="FI13" i="1"/>
  <c r="FH13" i="1"/>
  <c r="FG13" i="1"/>
  <c r="FF13" i="1"/>
  <c r="FE13" i="1"/>
  <c r="FB13" i="1"/>
  <c r="FA13" i="1"/>
  <c r="EZ13" i="1"/>
  <c r="EY13" i="1"/>
  <c r="EX13" i="1"/>
  <c r="EU13" i="1"/>
  <c r="ET13" i="1"/>
  <c r="ES13" i="1"/>
  <c r="ER13" i="1"/>
  <c r="EQ13" i="1"/>
  <c r="EL13" i="1"/>
  <c r="EK13" i="1"/>
  <c r="EJ13" i="1"/>
  <c r="EI13" i="1"/>
  <c r="EH13" i="1"/>
  <c r="EC13" i="1"/>
  <c r="EB13" i="1"/>
  <c r="EA13" i="1"/>
  <c r="DZ13" i="1"/>
  <c r="DY13" i="1"/>
  <c r="DS13" i="1"/>
  <c r="DR13" i="1"/>
  <c r="DQ13" i="1"/>
  <c r="DP13" i="1"/>
  <c r="DO13" i="1"/>
  <c r="DN13" i="1"/>
  <c r="DT13" i="1" s="1"/>
  <c r="DJ13" i="1"/>
  <c r="DI13" i="1"/>
  <c r="DH13" i="1"/>
  <c r="DG13" i="1"/>
  <c r="DF13" i="1"/>
  <c r="AM13" i="1" s="1"/>
  <c r="DE13" i="1"/>
  <c r="DC13" i="1"/>
  <c r="DK13" i="1" s="1"/>
  <c r="CZ13" i="1"/>
  <c r="CY13" i="1"/>
  <c r="CX13" i="1"/>
  <c r="CW13" i="1"/>
  <c r="CV13" i="1"/>
  <c r="CM13" i="1"/>
  <c r="CK13" i="1"/>
  <c r="CJ13" i="1"/>
  <c r="CI13" i="1"/>
  <c r="CG13" i="1"/>
  <c r="CF13" i="1"/>
  <c r="CE13" i="1"/>
  <c r="CD13" i="1"/>
  <c r="CC13" i="1"/>
  <c r="CA13" i="1"/>
  <c r="BZ13" i="1"/>
  <c r="BU13" i="1"/>
  <c r="BT13" i="1"/>
  <c r="BX13" i="1" s="1"/>
  <c r="BS13" i="1"/>
  <c r="BR13" i="1"/>
  <c r="BQ13" i="1"/>
  <c r="BO13" i="1"/>
  <c r="BN13" i="1"/>
  <c r="BL13" i="1"/>
  <c r="BK13" i="1"/>
  <c r="BJ13" i="1"/>
  <c r="BI13" i="1"/>
  <c r="BH13" i="1"/>
  <c r="BF13" i="1"/>
  <c r="BE13" i="1"/>
  <c r="BC13" i="1"/>
  <c r="BB13" i="1"/>
  <c r="BA13" i="1"/>
  <c r="AZ13" i="1"/>
  <c r="AY13" i="1"/>
  <c r="AW13" i="1"/>
  <c r="AV13" i="1"/>
  <c r="AT13" i="1"/>
  <c r="AS13" i="1"/>
  <c r="AP13" i="1"/>
  <c r="AK13" i="1"/>
  <c r="AJ13" i="1"/>
  <c r="AI13" i="1"/>
  <c r="AA13" i="1"/>
  <c r="T13" i="1"/>
  <c r="Q13" i="1"/>
  <c r="E13" i="1"/>
  <c r="HH12" i="1"/>
  <c r="GT12" i="1" s="1"/>
  <c r="GU12" i="1" s="1"/>
  <c r="GQ12" i="1"/>
  <c r="GP12" i="1"/>
  <c r="GO12" i="1"/>
  <c r="GR12" i="1" s="1"/>
  <c r="GJ12" i="1"/>
  <c r="FZ12" i="1"/>
  <c r="FX12" i="1"/>
  <c r="FW12" i="1"/>
  <c r="FV12" i="1"/>
  <c r="FU12" i="1"/>
  <c r="FT12" i="1"/>
  <c r="FR12" i="1"/>
  <c r="CN12" i="1" s="1"/>
  <c r="FP12" i="1"/>
  <c r="FO12" i="1"/>
  <c r="FN12" i="1"/>
  <c r="FM12" i="1"/>
  <c r="FL12" i="1"/>
  <c r="FI12" i="1"/>
  <c r="FH12" i="1"/>
  <c r="FG12" i="1"/>
  <c r="FF12" i="1"/>
  <c r="FE12" i="1"/>
  <c r="FB12" i="1"/>
  <c r="FA12" i="1"/>
  <c r="EZ12" i="1"/>
  <c r="EY12" i="1"/>
  <c r="EX12" i="1"/>
  <c r="EU12" i="1"/>
  <c r="ET12" i="1"/>
  <c r="ES12" i="1"/>
  <c r="ER12" i="1"/>
  <c r="EQ12" i="1"/>
  <c r="EL12" i="1"/>
  <c r="EK12" i="1"/>
  <c r="EJ12" i="1"/>
  <c r="EI12" i="1"/>
  <c r="EH12" i="1"/>
  <c r="EC12" i="1"/>
  <c r="EB12" i="1"/>
  <c r="EA12" i="1"/>
  <c r="DZ12" i="1"/>
  <c r="DY12" i="1"/>
  <c r="DS12" i="1"/>
  <c r="DR12" i="1"/>
  <c r="DQ12" i="1"/>
  <c r="DP12" i="1"/>
  <c r="DO12" i="1"/>
  <c r="DN12" i="1"/>
  <c r="DT12" i="1" s="1"/>
  <c r="DJ12" i="1"/>
  <c r="DI12" i="1"/>
  <c r="DH12" i="1"/>
  <c r="DG12" i="1"/>
  <c r="DF12" i="1"/>
  <c r="AM12" i="1" s="1"/>
  <c r="DE12" i="1"/>
  <c r="DC12" i="1"/>
  <c r="DK12" i="1" s="1"/>
  <c r="CZ12" i="1"/>
  <c r="CY12" i="1"/>
  <c r="CX12" i="1"/>
  <c r="CW12" i="1"/>
  <c r="CV12" i="1"/>
  <c r="CM12" i="1"/>
  <c r="CK12" i="1"/>
  <c r="CJ12" i="1"/>
  <c r="CI12" i="1"/>
  <c r="CG12" i="1"/>
  <c r="CF12" i="1"/>
  <c r="CE12" i="1"/>
  <c r="CD12" i="1"/>
  <c r="CC12" i="1"/>
  <c r="CA12" i="1"/>
  <c r="BZ12" i="1"/>
  <c r="BU12" i="1"/>
  <c r="BT12" i="1"/>
  <c r="BY12" i="1" s="1"/>
  <c r="BS12" i="1"/>
  <c r="BR12" i="1"/>
  <c r="BQ12" i="1"/>
  <c r="BO12" i="1"/>
  <c r="BN12" i="1"/>
  <c r="BL12" i="1"/>
  <c r="BK12" i="1"/>
  <c r="BJ12" i="1"/>
  <c r="BI12" i="1"/>
  <c r="BH12" i="1"/>
  <c r="BF12" i="1"/>
  <c r="BE12" i="1"/>
  <c r="BC12" i="1"/>
  <c r="BB12" i="1"/>
  <c r="BA12" i="1"/>
  <c r="AZ12" i="1"/>
  <c r="AY12" i="1"/>
  <c r="AW12" i="1"/>
  <c r="AV12" i="1"/>
  <c r="AT12" i="1"/>
  <c r="AS12" i="1"/>
  <c r="AP12" i="1"/>
  <c r="AK12" i="1"/>
  <c r="AJ12" i="1"/>
  <c r="AI12" i="1"/>
  <c r="AA12" i="1"/>
  <c r="T12" i="1"/>
  <c r="Q12" i="1"/>
  <c r="E12" i="1"/>
  <c r="HH11" i="1"/>
  <c r="GT11" i="1" s="1"/>
  <c r="F11" i="1" s="1"/>
  <c r="GQ11" i="1"/>
  <c r="GP11" i="1"/>
  <c r="GO11" i="1"/>
  <c r="GR11" i="1" s="1"/>
  <c r="GJ11" i="1"/>
  <c r="FZ11" i="1"/>
  <c r="FX11" i="1"/>
  <c r="FW11" i="1"/>
  <c r="FV11" i="1"/>
  <c r="FU11" i="1"/>
  <c r="FT11" i="1"/>
  <c r="FR11" i="1"/>
  <c r="CN11" i="1" s="1"/>
  <c r="FP11" i="1"/>
  <c r="FO11" i="1"/>
  <c r="FN11" i="1"/>
  <c r="FM11" i="1"/>
  <c r="FL11" i="1"/>
  <c r="FI11" i="1"/>
  <c r="FH11" i="1"/>
  <c r="FG11" i="1"/>
  <c r="FF11" i="1"/>
  <c r="FE11" i="1"/>
  <c r="FB11" i="1"/>
  <c r="FA11" i="1"/>
  <c r="EZ11" i="1"/>
  <c r="EY11" i="1"/>
  <c r="EX11" i="1"/>
  <c r="EU11" i="1"/>
  <c r="ET11" i="1"/>
  <c r="ES11" i="1"/>
  <c r="ER11" i="1"/>
  <c r="EQ11" i="1"/>
  <c r="EL11" i="1"/>
  <c r="EK11" i="1"/>
  <c r="EJ11" i="1"/>
  <c r="EI11" i="1"/>
  <c r="EH11" i="1"/>
  <c r="EC11" i="1"/>
  <c r="EB11" i="1"/>
  <c r="EA11" i="1"/>
  <c r="DZ11" i="1"/>
  <c r="DY11" i="1"/>
  <c r="DS11" i="1"/>
  <c r="DR11" i="1"/>
  <c r="DQ11" i="1"/>
  <c r="DP11" i="1"/>
  <c r="DO11" i="1"/>
  <c r="DN11" i="1"/>
  <c r="DT11" i="1" s="1"/>
  <c r="DJ11" i="1"/>
  <c r="DI11" i="1"/>
  <c r="DH11" i="1"/>
  <c r="DG11" i="1"/>
  <c r="DF11" i="1"/>
  <c r="AM11" i="1" s="1"/>
  <c r="DE11" i="1"/>
  <c r="DC11" i="1"/>
  <c r="DK11" i="1" s="1"/>
  <c r="CZ11" i="1"/>
  <c r="CY11" i="1"/>
  <c r="CX11" i="1"/>
  <c r="CW11" i="1"/>
  <c r="CV11" i="1"/>
  <c r="CM11" i="1"/>
  <c r="CK11" i="1"/>
  <c r="CJ11" i="1"/>
  <c r="CI11" i="1"/>
  <c r="CG11" i="1"/>
  <c r="CF11" i="1"/>
  <c r="CE11" i="1"/>
  <c r="CD11" i="1"/>
  <c r="CC11" i="1"/>
  <c r="CA11" i="1"/>
  <c r="BZ11" i="1"/>
  <c r="BU11" i="1"/>
  <c r="BT11" i="1"/>
  <c r="BY11" i="1" s="1"/>
  <c r="BS11" i="1"/>
  <c r="BR11" i="1"/>
  <c r="BQ11" i="1"/>
  <c r="BO11" i="1"/>
  <c r="BN11" i="1"/>
  <c r="BL11" i="1"/>
  <c r="BK11" i="1"/>
  <c r="BJ11" i="1"/>
  <c r="BI11" i="1"/>
  <c r="BH11" i="1"/>
  <c r="BF11" i="1"/>
  <c r="BE11" i="1"/>
  <c r="BC11" i="1"/>
  <c r="BB11" i="1"/>
  <c r="BA11" i="1"/>
  <c r="AZ11" i="1"/>
  <c r="AY11" i="1"/>
  <c r="AW11" i="1"/>
  <c r="AV11" i="1"/>
  <c r="AT11" i="1"/>
  <c r="AS11" i="1"/>
  <c r="AP11" i="1"/>
  <c r="AK11" i="1"/>
  <c r="AJ11" i="1"/>
  <c r="AI11" i="1"/>
  <c r="AA11" i="1"/>
  <c r="T11" i="1"/>
  <c r="Q11" i="1"/>
  <c r="E11" i="1"/>
  <c r="HH10" i="1"/>
  <c r="GT10" i="1" s="1"/>
  <c r="GU10" i="1" s="1"/>
  <c r="GQ10" i="1"/>
  <c r="GP10" i="1"/>
  <c r="GO10" i="1"/>
  <c r="GR10" i="1" s="1"/>
  <c r="GJ10" i="1"/>
  <c r="FZ10" i="1"/>
  <c r="FX10" i="1"/>
  <c r="FW10" i="1"/>
  <c r="FV10" i="1"/>
  <c r="FU10" i="1"/>
  <c r="FT10" i="1"/>
  <c r="FS10" i="1"/>
  <c r="CO10" i="1" s="1"/>
  <c r="FR10" i="1"/>
  <c r="CN10" i="1" s="1"/>
  <c r="FP10" i="1"/>
  <c r="FO10" i="1"/>
  <c r="FN10" i="1"/>
  <c r="FM10" i="1"/>
  <c r="FL10" i="1"/>
  <c r="FI10" i="1"/>
  <c r="FH10" i="1"/>
  <c r="FG10" i="1"/>
  <c r="FF10" i="1"/>
  <c r="FE10" i="1"/>
  <c r="FB10" i="1"/>
  <c r="FA10" i="1"/>
  <c r="EZ10" i="1"/>
  <c r="EY10" i="1"/>
  <c r="EX10" i="1"/>
  <c r="EU10" i="1"/>
  <c r="ET10" i="1"/>
  <c r="ES10" i="1"/>
  <c r="ER10" i="1"/>
  <c r="EQ10" i="1"/>
  <c r="EL10" i="1"/>
  <c r="EK10" i="1"/>
  <c r="EJ10" i="1"/>
  <c r="EI10" i="1"/>
  <c r="EH10" i="1"/>
  <c r="EC10" i="1"/>
  <c r="EB10" i="1"/>
  <c r="EA10" i="1"/>
  <c r="DZ10" i="1"/>
  <c r="DY10" i="1"/>
  <c r="DS10" i="1"/>
  <c r="DR10" i="1"/>
  <c r="DQ10" i="1"/>
  <c r="DP10" i="1"/>
  <c r="DO10" i="1"/>
  <c r="DN10" i="1"/>
  <c r="DT10" i="1" s="1"/>
  <c r="DJ10" i="1"/>
  <c r="DI10" i="1"/>
  <c r="DH10" i="1"/>
  <c r="DG10" i="1"/>
  <c r="DF10" i="1"/>
  <c r="AM10" i="1" s="1"/>
  <c r="DE10" i="1"/>
  <c r="DC10" i="1"/>
  <c r="DK10" i="1" s="1"/>
  <c r="CZ10" i="1"/>
  <c r="CY10" i="1"/>
  <c r="CX10" i="1"/>
  <c r="CW10" i="1"/>
  <c r="CV10" i="1"/>
  <c r="CM10" i="1"/>
  <c r="CK10" i="1"/>
  <c r="CJ10" i="1"/>
  <c r="CI10" i="1"/>
  <c r="CG10" i="1"/>
  <c r="CF10" i="1"/>
  <c r="CE10" i="1"/>
  <c r="CD10" i="1"/>
  <c r="CC10" i="1"/>
  <c r="CA10" i="1"/>
  <c r="BZ10" i="1"/>
  <c r="BU10" i="1"/>
  <c r="BT10" i="1"/>
  <c r="BY10" i="1" s="1"/>
  <c r="BS10" i="1"/>
  <c r="BR10" i="1"/>
  <c r="BQ10" i="1"/>
  <c r="BO10" i="1"/>
  <c r="BN10" i="1"/>
  <c r="BL10" i="1"/>
  <c r="BK10" i="1"/>
  <c r="BJ10" i="1"/>
  <c r="BI10" i="1"/>
  <c r="BH10" i="1"/>
  <c r="BF10" i="1"/>
  <c r="BE10" i="1"/>
  <c r="BC10" i="1"/>
  <c r="BB10" i="1"/>
  <c r="BA10" i="1"/>
  <c r="AZ10" i="1"/>
  <c r="AY10" i="1"/>
  <c r="AW10" i="1"/>
  <c r="AV10" i="1"/>
  <c r="AT10" i="1"/>
  <c r="AS10" i="1"/>
  <c r="AP10" i="1"/>
  <c r="AK10" i="1"/>
  <c r="AJ10" i="1"/>
  <c r="AI10" i="1"/>
  <c r="AA10" i="1"/>
  <c r="T10" i="1"/>
  <c r="Q10" i="1"/>
  <c r="E10" i="1"/>
  <c r="BW11" i="1" l="1"/>
  <c r="CR14" i="1"/>
  <c r="CR10" i="1"/>
  <c r="CR13" i="1"/>
  <c r="AH14" i="1"/>
  <c r="GU11" i="1"/>
  <c r="GU15" i="1"/>
  <c r="BX14" i="1"/>
  <c r="CR12" i="1"/>
  <c r="AQ15" i="1"/>
  <c r="AQ14" i="1"/>
  <c r="DT14" i="1"/>
  <c r="AQ11" i="1"/>
  <c r="AQ10" i="1"/>
  <c r="GG14" i="1"/>
  <c r="GG12" i="1"/>
  <c r="AL14" i="1"/>
  <c r="AL11" i="1"/>
  <c r="GG10" i="1"/>
  <c r="AL15" i="1"/>
  <c r="AH10" i="1"/>
  <c r="AL10" i="1"/>
  <c r="AH15" i="1"/>
  <c r="FY12" i="1"/>
  <c r="F10" i="1"/>
  <c r="GB10" i="1"/>
  <c r="GD10" i="1" s="1"/>
  <c r="H10" i="1" s="1"/>
  <c r="AH11" i="1"/>
  <c r="GB12" i="1"/>
  <c r="GD12" i="1" s="1"/>
  <c r="H12" i="1" s="1"/>
  <c r="GB13" i="1"/>
  <c r="GD13" i="1" s="1"/>
  <c r="H13" i="1" s="1"/>
  <c r="GG13" i="1"/>
  <c r="FY13" i="1"/>
  <c r="GB14" i="1"/>
  <c r="GD14" i="1" s="1"/>
  <c r="H14" i="1" s="1"/>
  <c r="BW15" i="1"/>
  <c r="GG15" i="1"/>
  <c r="BW10" i="1"/>
  <c r="GG11" i="1"/>
  <c r="FS12" i="1"/>
  <c r="CO12" i="1" s="1"/>
  <c r="AL13" i="1"/>
  <c r="BX15" i="1"/>
  <c r="GB15" i="1"/>
  <c r="GD15" i="1" s="1"/>
  <c r="H15" i="1" s="1"/>
  <c r="BX10" i="1"/>
  <c r="GB11" i="1"/>
  <c r="GD11" i="1" s="1"/>
  <c r="H11" i="1" s="1"/>
  <c r="CR11" i="1"/>
  <c r="FS13" i="1"/>
  <c r="CO13" i="1" s="1"/>
  <c r="CR15" i="1"/>
  <c r="F13" i="1"/>
  <c r="F14" i="1"/>
  <c r="BY14" i="1"/>
  <c r="FS15" i="1"/>
  <c r="CO15" i="1" s="1"/>
  <c r="BY13" i="1"/>
  <c r="AQ13" i="1"/>
  <c r="BW13" i="1"/>
  <c r="FY14" i="1"/>
  <c r="AH13" i="1"/>
  <c r="FY15" i="1"/>
  <c r="F12" i="1"/>
  <c r="BX11" i="1"/>
  <c r="FS11" i="1"/>
  <c r="CO11" i="1" s="1"/>
  <c r="AQ12" i="1"/>
  <c r="BW12" i="1"/>
  <c r="FY10" i="1"/>
  <c r="AH12" i="1"/>
  <c r="AL12" i="1"/>
  <c r="BX12" i="1"/>
  <c r="FY11" i="1"/>
  <c r="HH5" i="1"/>
  <c r="GT5" i="1" s="1"/>
  <c r="GU5" i="1" s="1"/>
  <c r="HH2" i="1"/>
  <c r="GT2" i="1" s="1"/>
  <c r="GU2" i="1" s="1"/>
  <c r="GP5" i="1"/>
  <c r="GQ5" i="1"/>
  <c r="GP6" i="1"/>
  <c r="GQ6" i="1"/>
  <c r="GP7" i="1"/>
  <c r="GQ7" i="1"/>
  <c r="GP8" i="1"/>
  <c r="GQ8" i="1"/>
  <c r="GP9" i="1"/>
  <c r="GQ9" i="1"/>
  <c r="GP3" i="1"/>
  <c r="GQ3" i="1"/>
  <c r="GP4" i="1"/>
  <c r="GQ4" i="1"/>
  <c r="GQ2" i="1"/>
  <c r="GP2" i="1"/>
  <c r="DS9" i="1"/>
  <c r="DS8" i="1"/>
  <c r="DS7" i="1"/>
  <c r="DS6" i="1"/>
  <c r="DS5" i="1"/>
  <c r="DS4" i="1"/>
  <c r="DS3" i="1"/>
  <c r="DS2" i="1"/>
  <c r="HH9" i="1"/>
  <c r="GT9" i="1" s="1"/>
  <c r="GU9" i="1" s="1"/>
  <c r="GO9" i="1"/>
  <c r="GR9" i="1" s="1"/>
  <c r="GJ9" i="1"/>
  <c r="CY9" i="1"/>
  <c r="DH9" i="1"/>
  <c r="DQ9" i="1"/>
  <c r="EA9" i="1"/>
  <c r="EJ9" i="1"/>
  <c r="ES9" i="1"/>
  <c r="EZ9" i="1"/>
  <c r="FG9" i="1"/>
  <c r="FN9" i="1"/>
  <c r="FW9" i="1"/>
  <c r="DC9" i="1"/>
  <c r="DK9" i="1" s="1"/>
  <c r="DN9" i="1"/>
  <c r="DT9" i="1" s="1"/>
  <c r="FZ9" i="1"/>
  <c r="CV9" i="1"/>
  <c r="DE9" i="1"/>
  <c r="DP9" i="1"/>
  <c r="DZ9" i="1"/>
  <c r="EI9" i="1"/>
  <c r="ER9" i="1"/>
  <c r="EY9" i="1"/>
  <c r="FF9" i="1"/>
  <c r="FM9" i="1"/>
  <c r="FU9" i="1"/>
  <c r="CZ9" i="1"/>
  <c r="DI9" i="1"/>
  <c r="DR9" i="1"/>
  <c r="EB9" i="1"/>
  <c r="EK9" i="1"/>
  <c r="ET9" i="1"/>
  <c r="FA9" i="1"/>
  <c r="FH9" i="1"/>
  <c r="FO9" i="1"/>
  <c r="FV9" i="1"/>
  <c r="CW9" i="1"/>
  <c r="DG9" i="1"/>
  <c r="DO9" i="1"/>
  <c r="DY9" i="1"/>
  <c r="EH9" i="1"/>
  <c r="EQ9" i="1"/>
  <c r="EX9" i="1"/>
  <c r="FE9" i="1"/>
  <c r="FL9" i="1"/>
  <c r="FT9" i="1"/>
  <c r="FX9" i="1"/>
  <c r="FR9" i="1"/>
  <c r="CN9" i="1" s="1"/>
  <c r="FP9" i="1"/>
  <c r="FI9" i="1"/>
  <c r="FB9" i="1"/>
  <c r="EU9" i="1"/>
  <c r="EL9" i="1"/>
  <c r="EC9" i="1"/>
  <c r="DJ9" i="1"/>
  <c r="DF9" i="1"/>
  <c r="AM9" i="1" s="1"/>
  <c r="CX9" i="1"/>
  <c r="CM9" i="1"/>
  <c r="CK9" i="1"/>
  <c r="CJ9" i="1"/>
  <c r="CI9" i="1"/>
  <c r="CG9" i="1"/>
  <c r="CF9" i="1"/>
  <c r="CE9" i="1"/>
  <c r="CD9" i="1"/>
  <c r="CC9" i="1"/>
  <c r="CA9" i="1"/>
  <c r="BZ9" i="1"/>
  <c r="BT9" i="1"/>
  <c r="BU9" i="1"/>
  <c r="BS9" i="1"/>
  <c r="BR9" i="1"/>
  <c r="BQ9" i="1"/>
  <c r="BO9" i="1"/>
  <c r="BN9" i="1"/>
  <c r="BL9" i="1"/>
  <c r="BK9" i="1"/>
  <c r="BJ9" i="1"/>
  <c r="BI9" i="1"/>
  <c r="BH9" i="1"/>
  <c r="BF9" i="1"/>
  <c r="BE9" i="1"/>
  <c r="BC9" i="1"/>
  <c r="BB9" i="1"/>
  <c r="BA9" i="1"/>
  <c r="AZ9" i="1"/>
  <c r="AY9" i="1"/>
  <c r="AW9" i="1"/>
  <c r="AV9" i="1"/>
  <c r="AT9" i="1"/>
  <c r="AS9" i="1"/>
  <c r="AP9" i="1"/>
  <c r="AK9" i="1"/>
  <c r="AJ9" i="1"/>
  <c r="AI9" i="1"/>
  <c r="AA9" i="1"/>
  <c r="T9" i="1"/>
  <c r="Q9" i="1"/>
  <c r="E9" i="1"/>
  <c r="HH8" i="1"/>
  <c r="GT8" i="1" s="1"/>
  <c r="GU8" i="1" s="1"/>
  <c r="GO8" i="1"/>
  <c r="GJ8" i="1"/>
  <c r="CY8" i="1"/>
  <c r="DH8" i="1"/>
  <c r="DQ8" i="1"/>
  <c r="EA8" i="1"/>
  <c r="EJ8" i="1"/>
  <c r="ES8" i="1"/>
  <c r="EZ8" i="1"/>
  <c r="FG8" i="1"/>
  <c r="FN8" i="1"/>
  <c r="FW8" i="1"/>
  <c r="DC8" i="1"/>
  <c r="DN8" i="1"/>
  <c r="DT8" i="1" s="1"/>
  <c r="FZ8" i="1"/>
  <c r="CV8" i="1"/>
  <c r="DE8" i="1"/>
  <c r="DP8" i="1"/>
  <c r="DZ8" i="1"/>
  <c r="EI8" i="1"/>
  <c r="ER8" i="1"/>
  <c r="EY8" i="1"/>
  <c r="FF8" i="1"/>
  <c r="FM8" i="1"/>
  <c r="FU8" i="1"/>
  <c r="CZ8" i="1"/>
  <c r="DI8" i="1"/>
  <c r="DR8" i="1"/>
  <c r="EB8" i="1"/>
  <c r="EK8" i="1"/>
  <c r="ET8" i="1"/>
  <c r="FA8" i="1"/>
  <c r="FH8" i="1"/>
  <c r="FO8" i="1"/>
  <c r="FV8" i="1"/>
  <c r="CW8" i="1"/>
  <c r="DG8" i="1"/>
  <c r="DO8" i="1"/>
  <c r="DY8" i="1"/>
  <c r="EH8" i="1"/>
  <c r="EQ8" i="1"/>
  <c r="EX8" i="1"/>
  <c r="FE8" i="1"/>
  <c r="FL8" i="1"/>
  <c r="FT8" i="1"/>
  <c r="FX8" i="1"/>
  <c r="FR8" i="1"/>
  <c r="CN8" i="1" s="1"/>
  <c r="FP8" i="1"/>
  <c r="FI8" i="1"/>
  <c r="FB8" i="1"/>
  <c r="EU8" i="1"/>
  <c r="EL8" i="1"/>
  <c r="EC8" i="1"/>
  <c r="DJ8" i="1"/>
  <c r="DF8" i="1"/>
  <c r="AM8" i="1" s="1"/>
  <c r="CX8" i="1"/>
  <c r="CM8" i="1"/>
  <c r="CK8" i="1"/>
  <c r="CJ8" i="1"/>
  <c r="CI8" i="1"/>
  <c r="CG8" i="1"/>
  <c r="CF8" i="1"/>
  <c r="CE8" i="1"/>
  <c r="CD8" i="1"/>
  <c r="CC8" i="1"/>
  <c r="CA8" i="1"/>
  <c r="BZ8" i="1"/>
  <c r="BT8" i="1"/>
  <c r="BY8" i="1" s="1"/>
  <c r="BU8" i="1"/>
  <c r="BS8" i="1"/>
  <c r="BR8" i="1"/>
  <c r="BQ8" i="1"/>
  <c r="BO8" i="1"/>
  <c r="BN8" i="1"/>
  <c r="BL8" i="1"/>
  <c r="BK8" i="1"/>
  <c r="BJ8" i="1"/>
  <c r="BI8" i="1"/>
  <c r="BH8" i="1"/>
  <c r="BF8" i="1"/>
  <c r="BE8" i="1"/>
  <c r="BC8" i="1"/>
  <c r="BB8" i="1"/>
  <c r="BA8" i="1"/>
  <c r="AZ8" i="1"/>
  <c r="AY8" i="1"/>
  <c r="AW8" i="1"/>
  <c r="AV8" i="1"/>
  <c r="AT8" i="1"/>
  <c r="AS8" i="1"/>
  <c r="AP8" i="1"/>
  <c r="AK8" i="1"/>
  <c r="AJ8" i="1"/>
  <c r="AI8" i="1"/>
  <c r="AA8" i="1"/>
  <c r="T8" i="1"/>
  <c r="Q8" i="1"/>
  <c r="E8" i="1"/>
  <c r="HH7" i="1"/>
  <c r="GT7" i="1" s="1"/>
  <c r="GU7" i="1" s="1"/>
  <c r="GO7" i="1"/>
  <c r="GR7" i="1" s="1"/>
  <c r="GJ7" i="1"/>
  <c r="CY7" i="1"/>
  <c r="DH7" i="1"/>
  <c r="DQ7" i="1"/>
  <c r="EA7" i="1"/>
  <c r="EJ7" i="1"/>
  <c r="ES7" i="1"/>
  <c r="EZ7" i="1"/>
  <c r="FG7" i="1"/>
  <c r="FN7" i="1"/>
  <c r="FW7" i="1"/>
  <c r="DC7" i="1"/>
  <c r="DK7" i="1" s="1"/>
  <c r="DN7" i="1"/>
  <c r="FZ7" i="1"/>
  <c r="CV7" i="1"/>
  <c r="DE7" i="1"/>
  <c r="DP7" i="1"/>
  <c r="DZ7" i="1"/>
  <c r="EI7" i="1"/>
  <c r="ER7" i="1"/>
  <c r="EY7" i="1"/>
  <c r="FF7" i="1"/>
  <c r="FM7" i="1"/>
  <c r="FU7" i="1"/>
  <c r="CZ7" i="1"/>
  <c r="DI7" i="1"/>
  <c r="DR7" i="1"/>
  <c r="EB7" i="1"/>
  <c r="EK7" i="1"/>
  <c r="ET7" i="1"/>
  <c r="FA7" i="1"/>
  <c r="FH7" i="1"/>
  <c r="FO7" i="1"/>
  <c r="FV7" i="1"/>
  <c r="CW7" i="1"/>
  <c r="DG7" i="1"/>
  <c r="DO7" i="1"/>
  <c r="DY7" i="1"/>
  <c r="EH7" i="1"/>
  <c r="EQ7" i="1"/>
  <c r="EX7" i="1"/>
  <c r="FE7" i="1"/>
  <c r="FL7" i="1"/>
  <c r="FT7" i="1"/>
  <c r="FX7" i="1"/>
  <c r="FR7" i="1"/>
  <c r="CN7" i="1" s="1"/>
  <c r="FP7" i="1"/>
  <c r="FI7" i="1"/>
  <c r="FB7" i="1"/>
  <c r="EU7" i="1"/>
  <c r="EL7" i="1"/>
  <c r="EC7" i="1"/>
  <c r="DJ7" i="1"/>
  <c r="DF7" i="1"/>
  <c r="AM7" i="1" s="1"/>
  <c r="CX7" i="1"/>
  <c r="CM7" i="1"/>
  <c r="CK7" i="1"/>
  <c r="CJ7" i="1"/>
  <c r="CI7" i="1"/>
  <c r="CG7" i="1"/>
  <c r="CF7" i="1"/>
  <c r="CE7" i="1"/>
  <c r="CD7" i="1"/>
  <c r="CC7" i="1"/>
  <c r="CA7" i="1"/>
  <c r="BZ7" i="1"/>
  <c r="BT7" i="1"/>
  <c r="BY7" i="1" s="1"/>
  <c r="BU7" i="1"/>
  <c r="BS7" i="1"/>
  <c r="BR7" i="1"/>
  <c r="BQ7" i="1"/>
  <c r="BO7" i="1"/>
  <c r="BN7" i="1"/>
  <c r="BL7" i="1"/>
  <c r="BK7" i="1"/>
  <c r="BJ7" i="1"/>
  <c r="BI7" i="1"/>
  <c r="BH7" i="1"/>
  <c r="BF7" i="1"/>
  <c r="BE7" i="1"/>
  <c r="BC7" i="1"/>
  <c r="BB7" i="1"/>
  <c r="BA7" i="1"/>
  <c r="AZ7" i="1"/>
  <c r="AY7" i="1"/>
  <c r="AW7" i="1"/>
  <c r="AV7" i="1"/>
  <c r="AT7" i="1"/>
  <c r="AS7" i="1"/>
  <c r="AP7" i="1"/>
  <c r="AK7" i="1"/>
  <c r="AJ7" i="1"/>
  <c r="AI7" i="1"/>
  <c r="AA7" i="1"/>
  <c r="T7" i="1"/>
  <c r="Q7" i="1"/>
  <c r="E7" i="1"/>
  <c r="HH6" i="1"/>
  <c r="GT6" i="1" s="1"/>
  <c r="GU6" i="1" s="1"/>
  <c r="GO6" i="1"/>
  <c r="FY6" i="1" s="1"/>
  <c r="GJ6" i="1"/>
  <c r="CY6" i="1"/>
  <c r="DH6" i="1"/>
  <c r="DQ6" i="1"/>
  <c r="EA6" i="1"/>
  <c r="EJ6" i="1"/>
  <c r="ES6" i="1"/>
  <c r="EZ6" i="1"/>
  <c r="FG6" i="1"/>
  <c r="FN6" i="1"/>
  <c r="FW6" i="1"/>
  <c r="DC6" i="1"/>
  <c r="DK6" i="1" s="1"/>
  <c r="DN6" i="1"/>
  <c r="FZ6" i="1"/>
  <c r="CV6" i="1"/>
  <c r="DE6" i="1"/>
  <c r="DP6" i="1"/>
  <c r="DZ6" i="1"/>
  <c r="EI6" i="1"/>
  <c r="ER6" i="1"/>
  <c r="EY6" i="1"/>
  <c r="FF6" i="1"/>
  <c r="FM6" i="1"/>
  <c r="FU6" i="1"/>
  <c r="CZ6" i="1"/>
  <c r="DI6" i="1"/>
  <c r="DR6" i="1"/>
  <c r="EB6" i="1"/>
  <c r="EK6" i="1"/>
  <c r="ET6" i="1"/>
  <c r="FA6" i="1"/>
  <c r="FH6" i="1"/>
  <c r="FO6" i="1"/>
  <c r="FV6" i="1"/>
  <c r="CW6" i="1"/>
  <c r="DG6" i="1"/>
  <c r="DO6" i="1"/>
  <c r="DY6" i="1"/>
  <c r="EH6" i="1"/>
  <c r="EQ6" i="1"/>
  <c r="EX6" i="1"/>
  <c r="FE6" i="1"/>
  <c r="FL6" i="1"/>
  <c r="FT6" i="1"/>
  <c r="FX6" i="1"/>
  <c r="FR6" i="1"/>
  <c r="CN6" i="1" s="1"/>
  <c r="FP6" i="1"/>
  <c r="FI6" i="1"/>
  <c r="FB6" i="1"/>
  <c r="EU6" i="1"/>
  <c r="EL6" i="1"/>
  <c r="EC6" i="1"/>
  <c r="DJ6" i="1"/>
  <c r="DF6" i="1"/>
  <c r="AM6" i="1" s="1"/>
  <c r="CX6" i="1"/>
  <c r="CM6" i="1"/>
  <c r="CK6" i="1"/>
  <c r="CJ6" i="1"/>
  <c r="CI6" i="1"/>
  <c r="CG6" i="1"/>
  <c r="CF6" i="1"/>
  <c r="CE6" i="1"/>
  <c r="CD6" i="1"/>
  <c r="CC6" i="1"/>
  <c r="CA6" i="1"/>
  <c r="BZ6" i="1"/>
  <c r="BT6" i="1"/>
  <c r="BY6" i="1" s="1"/>
  <c r="BU6" i="1"/>
  <c r="BS6" i="1"/>
  <c r="BR6" i="1"/>
  <c r="BQ6" i="1"/>
  <c r="BO6" i="1"/>
  <c r="BN6" i="1"/>
  <c r="BL6" i="1"/>
  <c r="BK6" i="1"/>
  <c r="BJ6" i="1"/>
  <c r="BI6" i="1"/>
  <c r="BH6" i="1"/>
  <c r="BF6" i="1"/>
  <c r="BE6" i="1"/>
  <c r="BC6" i="1"/>
  <c r="BB6" i="1"/>
  <c r="BA6" i="1"/>
  <c r="AZ6" i="1"/>
  <c r="AY6" i="1"/>
  <c r="AW6" i="1"/>
  <c r="AV6" i="1"/>
  <c r="AT6" i="1"/>
  <c r="AS6" i="1"/>
  <c r="AP6" i="1"/>
  <c r="AK6" i="1"/>
  <c r="AJ6" i="1"/>
  <c r="AI6" i="1"/>
  <c r="AA6" i="1"/>
  <c r="T6" i="1"/>
  <c r="Q6" i="1"/>
  <c r="E6" i="1"/>
  <c r="F5" i="1"/>
  <c r="GO5" i="1"/>
  <c r="GR5" i="1" s="1"/>
  <c r="GJ5" i="1"/>
  <c r="CY5" i="1"/>
  <c r="DH5" i="1"/>
  <c r="DQ5" i="1"/>
  <c r="EA5" i="1"/>
  <c r="EJ5" i="1"/>
  <c r="ES5" i="1"/>
  <c r="EZ5" i="1"/>
  <c r="FG5" i="1"/>
  <c r="FN5" i="1"/>
  <c r="FW5" i="1"/>
  <c r="DC5" i="1"/>
  <c r="DN5" i="1"/>
  <c r="AQ5" i="1" s="1"/>
  <c r="FZ5" i="1"/>
  <c r="CV5" i="1"/>
  <c r="DE5" i="1"/>
  <c r="DP5" i="1"/>
  <c r="DZ5" i="1"/>
  <c r="EI5" i="1"/>
  <c r="ER5" i="1"/>
  <c r="EY5" i="1"/>
  <c r="FF5" i="1"/>
  <c r="FM5" i="1"/>
  <c r="FU5" i="1"/>
  <c r="CZ5" i="1"/>
  <c r="DI5" i="1"/>
  <c r="DR5" i="1"/>
  <c r="EB5" i="1"/>
  <c r="EK5" i="1"/>
  <c r="ET5" i="1"/>
  <c r="FA5" i="1"/>
  <c r="FH5" i="1"/>
  <c r="FO5" i="1"/>
  <c r="FV5" i="1"/>
  <c r="CW5" i="1"/>
  <c r="DG5" i="1"/>
  <c r="DO5" i="1"/>
  <c r="DY5" i="1"/>
  <c r="EH5" i="1"/>
  <c r="EQ5" i="1"/>
  <c r="EX5" i="1"/>
  <c r="FE5" i="1"/>
  <c r="FL5" i="1"/>
  <c r="FT5" i="1"/>
  <c r="FX5" i="1"/>
  <c r="FR5" i="1"/>
  <c r="CN5" i="1" s="1"/>
  <c r="FP5" i="1"/>
  <c r="FI5" i="1"/>
  <c r="FB5" i="1"/>
  <c r="EU5" i="1"/>
  <c r="EL5" i="1"/>
  <c r="EC5" i="1"/>
  <c r="DJ5" i="1"/>
  <c r="DF5" i="1"/>
  <c r="AM5" i="1" s="1"/>
  <c r="CX5" i="1"/>
  <c r="CM5" i="1"/>
  <c r="CK5" i="1"/>
  <c r="CJ5" i="1"/>
  <c r="CI5" i="1"/>
  <c r="CG5" i="1"/>
  <c r="CF5" i="1"/>
  <c r="CE5" i="1"/>
  <c r="CD5" i="1"/>
  <c r="CC5" i="1"/>
  <c r="CA5" i="1"/>
  <c r="BZ5" i="1"/>
  <c r="BT5" i="1"/>
  <c r="BX5" i="1" s="1"/>
  <c r="BU5" i="1"/>
  <c r="BS5" i="1"/>
  <c r="BR5" i="1"/>
  <c r="BQ5" i="1"/>
  <c r="BO5" i="1"/>
  <c r="BN5" i="1"/>
  <c r="BL5" i="1"/>
  <c r="BK5" i="1"/>
  <c r="BJ5" i="1"/>
  <c r="BI5" i="1"/>
  <c r="BH5" i="1"/>
  <c r="BF5" i="1"/>
  <c r="BE5" i="1"/>
  <c r="BC5" i="1"/>
  <c r="BB5" i="1"/>
  <c r="BA5" i="1"/>
  <c r="AZ5" i="1"/>
  <c r="AY5" i="1"/>
  <c r="AW5" i="1"/>
  <c r="AV5" i="1"/>
  <c r="AT5" i="1"/>
  <c r="AS5" i="1"/>
  <c r="AP5" i="1"/>
  <c r="AK5" i="1"/>
  <c r="AJ5" i="1"/>
  <c r="AI5" i="1"/>
  <c r="AA5" i="1"/>
  <c r="T5" i="1"/>
  <c r="Q5" i="1"/>
  <c r="E5" i="1"/>
  <c r="HH4" i="1"/>
  <c r="GT4" i="1" s="1"/>
  <c r="GU4" i="1" s="1"/>
  <c r="GO4" i="1"/>
  <c r="GJ4" i="1"/>
  <c r="CY4" i="1"/>
  <c r="DH4" i="1"/>
  <c r="DQ4" i="1"/>
  <c r="EA4" i="1"/>
  <c r="EJ4" i="1"/>
  <c r="ES4" i="1"/>
  <c r="EZ4" i="1"/>
  <c r="FG4" i="1"/>
  <c r="FN4" i="1"/>
  <c r="FW4" i="1"/>
  <c r="DC4" i="1"/>
  <c r="DN4" i="1"/>
  <c r="DT4" i="1" s="1"/>
  <c r="FZ4" i="1"/>
  <c r="CV4" i="1"/>
  <c r="DE4" i="1"/>
  <c r="DP4" i="1"/>
  <c r="DZ4" i="1"/>
  <c r="EI4" i="1"/>
  <c r="ER4" i="1"/>
  <c r="EY4" i="1"/>
  <c r="FF4" i="1"/>
  <c r="FM4" i="1"/>
  <c r="FU4" i="1"/>
  <c r="CZ4" i="1"/>
  <c r="DI4" i="1"/>
  <c r="DR4" i="1"/>
  <c r="EB4" i="1"/>
  <c r="EK4" i="1"/>
  <c r="ET4" i="1"/>
  <c r="FA4" i="1"/>
  <c r="FH4" i="1"/>
  <c r="FO4" i="1"/>
  <c r="FV4" i="1"/>
  <c r="CW4" i="1"/>
  <c r="DG4" i="1"/>
  <c r="DO4" i="1"/>
  <c r="DY4" i="1"/>
  <c r="EH4" i="1"/>
  <c r="EQ4" i="1"/>
  <c r="EX4" i="1"/>
  <c r="FE4" i="1"/>
  <c r="FL4" i="1"/>
  <c r="FT4" i="1"/>
  <c r="FX4" i="1"/>
  <c r="FR4" i="1"/>
  <c r="CN4" i="1" s="1"/>
  <c r="FP4" i="1"/>
  <c r="FI4" i="1"/>
  <c r="FB4" i="1"/>
  <c r="EU4" i="1"/>
  <c r="EL4" i="1"/>
  <c r="EC4" i="1"/>
  <c r="DJ4" i="1"/>
  <c r="DF4" i="1"/>
  <c r="AM4" i="1" s="1"/>
  <c r="CX4" i="1"/>
  <c r="CM4" i="1"/>
  <c r="CK4" i="1"/>
  <c r="CJ4" i="1"/>
  <c r="CI4" i="1"/>
  <c r="CG4" i="1"/>
  <c r="CF4" i="1"/>
  <c r="CE4" i="1"/>
  <c r="CD4" i="1"/>
  <c r="CC4" i="1"/>
  <c r="CA4" i="1"/>
  <c r="BZ4" i="1"/>
  <c r="BT4" i="1"/>
  <c r="BX4" i="1" s="1"/>
  <c r="BU4" i="1"/>
  <c r="BS4" i="1"/>
  <c r="BR4" i="1"/>
  <c r="BQ4" i="1"/>
  <c r="BO4" i="1"/>
  <c r="BN4" i="1"/>
  <c r="BL4" i="1"/>
  <c r="BK4" i="1"/>
  <c r="BJ4" i="1"/>
  <c r="BI4" i="1"/>
  <c r="BH4" i="1"/>
  <c r="BF4" i="1"/>
  <c r="BE4" i="1"/>
  <c r="BC4" i="1"/>
  <c r="BB4" i="1"/>
  <c r="BA4" i="1"/>
  <c r="AZ4" i="1"/>
  <c r="AY4" i="1"/>
  <c r="AW4" i="1"/>
  <c r="AV4" i="1"/>
  <c r="AT4" i="1"/>
  <c r="AS4" i="1"/>
  <c r="AP4" i="1"/>
  <c r="AK4" i="1"/>
  <c r="AJ4" i="1"/>
  <c r="AI4" i="1"/>
  <c r="AA4" i="1"/>
  <c r="T4" i="1"/>
  <c r="Q4" i="1"/>
  <c r="E4" i="1"/>
  <c r="HH3" i="1"/>
  <c r="GT3" i="1" s="1"/>
  <c r="GU3" i="1" s="1"/>
  <c r="GO3" i="1"/>
  <c r="FS3" i="1" s="1"/>
  <c r="CO3" i="1" s="1"/>
  <c r="GJ3" i="1"/>
  <c r="CY3" i="1"/>
  <c r="DH3" i="1"/>
  <c r="DQ3" i="1"/>
  <c r="EA3" i="1"/>
  <c r="EJ3" i="1"/>
  <c r="ES3" i="1"/>
  <c r="EZ3" i="1"/>
  <c r="FG3" i="1"/>
  <c r="FN3" i="1"/>
  <c r="FW3" i="1"/>
  <c r="DC3" i="1"/>
  <c r="DN3" i="1"/>
  <c r="AQ3" i="1" s="1"/>
  <c r="FZ3" i="1"/>
  <c r="CV3" i="1"/>
  <c r="DE3" i="1"/>
  <c r="DP3" i="1"/>
  <c r="DZ3" i="1"/>
  <c r="EI3" i="1"/>
  <c r="ER3" i="1"/>
  <c r="EY3" i="1"/>
  <c r="FF3" i="1"/>
  <c r="FM3" i="1"/>
  <c r="FU3" i="1"/>
  <c r="CZ3" i="1"/>
  <c r="DI3" i="1"/>
  <c r="DR3" i="1"/>
  <c r="EB3" i="1"/>
  <c r="EK3" i="1"/>
  <c r="ET3" i="1"/>
  <c r="FA3" i="1"/>
  <c r="FH3" i="1"/>
  <c r="FO3" i="1"/>
  <c r="FV3" i="1"/>
  <c r="CW3" i="1"/>
  <c r="DG3" i="1"/>
  <c r="DO3" i="1"/>
  <c r="DY3" i="1"/>
  <c r="EH3" i="1"/>
  <c r="EQ3" i="1"/>
  <c r="EX3" i="1"/>
  <c r="FE3" i="1"/>
  <c r="FL3" i="1"/>
  <c r="FT3" i="1"/>
  <c r="FX3" i="1"/>
  <c r="FR3" i="1"/>
  <c r="CN3" i="1" s="1"/>
  <c r="FP3" i="1"/>
  <c r="FI3" i="1"/>
  <c r="FB3" i="1"/>
  <c r="EU3" i="1"/>
  <c r="EL3" i="1"/>
  <c r="EC3" i="1"/>
  <c r="DJ3" i="1"/>
  <c r="DF3" i="1"/>
  <c r="AM3" i="1" s="1"/>
  <c r="CX3" i="1"/>
  <c r="CM3" i="1"/>
  <c r="CK3" i="1"/>
  <c r="CJ3" i="1"/>
  <c r="CI3" i="1"/>
  <c r="CG3" i="1"/>
  <c r="CF3" i="1"/>
  <c r="CE3" i="1"/>
  <c r="CD3" i="1"/>
  <c r="CC3" i="1"/>
  <c r="CA3" i="1"/>
  <c r="BZ3" i="1"/>
  <c r="BT3" i="1"/>
  <c r="BW3" i="1" s="1"/>
  <c r="BU3" i="1"/>
  <c r="BS3" i="1"/>
  <c r="BR3" i="1"/>
  <c r="BQ3" i="1"/>
  <c r="BO3" i="1"/>
  <c r="BN3" i="1"/>
  <c r="BL3" i="1"/>
  <c r="BK3" i="1"/>
  <c r="BJ3" i="1"/>
  <c r="BI3" i="1"/>
  <c r="BH3" i="1"/>
  <c r="BF3" i="1"/>
  <c r="BE3" i="1"/>
  <c r="BC3" i="1"/>
  <c r="BB3" i="1"/>
  <c r="BA3" i="1"/>
  <c r="AZ3" i="1"/>
  <c r="AY3" i="1"/>
  <c r="AW3" i="1"/>
  <c r="AV3" i="1"/>
  <c r="AT3" i="1"/>
  <c r="AS3" i="1"/>
  <c r="AP3" i="1"/>
  <c r="AK3" i="1"/>
  <c r="AJ3" i="1"/>
  <c r="AI3" i="1"/>
  <c r="AA3" i="1"/>
  <c r="T3" i="1"/>
  <c r="Q3" i="1"/>
  <c r="E3" i="1"/>
  <c r="CV2" i="1"/>
  <c r="DE2" i="1"/>
  <c r="DP2" i="1"/>
  <c r="DZ2" i="1"/>
  <c r="EI2" i="1"/>
  <c r="ER2" i="1"/>
  <c r="EY2" i="1"/>
  <c r="FF2" i="1"/>
  <c r="FM2" i="1"/>
  <c r="FU2" i="1"/>
  <c r="CW2" i="1"/>
  <c r="DG2" i="1"/>
  <c r="DO2" i="1"/>
  <c r="DY2" i="1"/>
  <c r="EH2" i="1"/>
  <c r="EQ2" i="1"/>
  <c r="EX2" i="1"/>
  <c r="FE2" i="1"/>
  <c r="FL2" i="1"/>
  <c r="FT2" i="1"/>
  <c r="FP2" i="1"/>
  <c r="FI2" i="1"/>
  <c r="FB2" i="1"/>
  <c r="EU2" i="1"/>
  <c r="EL2" i="1"/>
  <c r="EC2" i="1"/>
  <c r="DN2" i="1"/>
  <c r="DT2" i="1" s="1"/>
  <c r="GO2" i="1"/>
  <c r="FS2" i="1" s="1"/>
  <c r="CO2" i="1" s="1"/>
  <c r="FZ2" i="1"/>
  <c r="DC2" i="1"/>
  <c r="FR2" i="1"/>
  <c r="CN2" i="1" s="1"/>
  <c r="CM2" i="1"/>
  <c r="CK2" i="1"/>
  <c r="CJ2" i="1"/>
  <c r="CI2" i="1"/>
  <c r="CG2" i="1"/>
  <c r="CF2" i="1"/>
  <c r="CE2" i="1"/>
  <c r="CD2" i="1"/>
  <c r="CC2" i="1"/>
  <c r="CA2" i="1"/>
  <c r="BZ2" i="1"/>
  <c r="BT2" i="1"/>
  <c r="BW2" i="1" s="1"/>
  <c r="BU2" i="1"/>
  <c r="BS2" i="1"/>
  <c r="BR2" i="1"/>
  <c r="BQ2" i="1"/>
  <c r="BO2" i="1"/>
  <c r="BN2" i="1"/>
  <c r="BL2" i="1"/>
  <c r="BK2" i="1"/>
  <c r="BJ2" i="1"/>
  <c r="BI2" i="1"/>
  <c r="BH2" i="1"/>
  <c r="BF2" i="1"/>
  <c r="BE2" i="1"/>
  <c r="BC2" i="1"/>
  <c r="BB2" i="1"/>
  <c r="BA2" i="1"/>
  <c r="AZ2" i="1"/>
  <c r="AY2" i="1"/>
  <c r="AW2" i="1"/>
  <c r="AV2" i="1"/>
  <c r="AT2" i="1"/>
  <c r="AS2" i="1"/>
  <c r="AP2" i="1"/>
  <c r="DF2" i="1"/>
  <c r="AM2" i="1" s="1"/>
  <c r="AK2" i="1"/>
  <c r="AJ2" i="1"/>
  <c r="AI2" i="1"/>
  <c r="GJ2" i="1"/>
  <c r="FG2" i="1"/>
  <c r="FN2" i="1"/>
  <c r="EZ2" i="1"/>
  <c r="ES2" i="1"/>
  <c r="EJ2" i="1"/>
  <c r="DQ2" i="1"/>
  <c r="FW2" i="1"/>
  <c r="CY2" i="1"/>
  <c r="DH2" i="1"/>
  <c r="EA2" i="1"/>
  <c r="DR2" i="1"/>
  <c r="FH2" i="1"/>
  <c r="FO2" i="1"/>
  <c r="FA2" i="1"/>
  <c r="ET2" i="1"/>
  <c r="EK2" i="1"/>
  <c r="FV2" i="1"/>
  <c r="CZ2" i="1"/>
  <c r="DI2" i="1"/>
  <c r="EB2" i="1"/>
  <c r="FX2" i="1"/>
  <c r="DJ2" i="1"/>
  <c r="CX2" i="1"/>
  <c r="Q2" i="1"/>
  <c r="E2" i="1"/>
  <c r="AA2" i="1"/>
  <c r="T2" i="1"/>
  <c r="DT5" i="1" l="1"/>
  <c r="F2" i="1"/>
  <c r="GF15" i="1"/>
  <c r="CQ15" i="1" s="1"/>
  <c r="GA10" i="1"/>
  <c r="N10" i="1" s="1"/>
  <c r="GF11" i="1"/>
  <c r="CQ11" i="1" s="1"/>
  <c r="GF10" i="1"/>
  <c r="CQ10" i="1" s="1"/>
  <c r="GE10" i="1"/>
  <c r="GA13" i="1"/>
  <c r="N13" i="1" s="1"/>
  <c r="GE13" i="1"/>
  <c r="GE15" i="1"/>
  <c r="GF13" i="1"/>
  <c r="CQ13" i="1" s="1"/>
  <c r="GF14" i="1"/>
  <c r="CQ14" i="1" s="1"/>
  <c r="GA11" i="1"/>
  <c r="N11" i="1" s="1"/>
  <c r="GE11" i="1"/>
  <c r="GA14" i="1"/>
  <c r="N14" i="1" s="1"/>
  <c r="GF12" i="1"/>
  <c r="CQ12" i="1" s="1"/>
  <c r="GE12" i="1"/>
  <c r="GE14" i="1"/>
  <c r="GA15" i="1"/>
  <c r="N15" i="1" s="1"/>
  <c r="GA12" i="1"/>
  <c r="N12" i="1" s="1"/>
  <c r="DT3" i="1"/>
  <c r="AQ2" i="1"/>
  <c r="BW7" i="1"/>
  <c r="BX7" i="1"/>
  <c r="FS6" i="1"/>
  <c r="CO6" i="1" s="1"/>
  <c r="AH5" i="1"/>
  <c r="AQ8" i="1"/>
  <c r="AH9" i="1"/>
  <c r="AL6" i="1"/>
  <c r="FY5" i="1"/>
  <c r="BX6" i="1"/>
  <c r="FS5" i="1"/>
  <c r="CO5" i="1" s="1"/>
  <c r="CR8" i="1"/>
  <c r="AH7" i="1"/>
  <c r="GB3" i="1"/>
  <c r="GD3" i="1" s="1"/>
  <c r="GA3" i="1" s="1"/>
  <c r="N3" i="1" s="1"/>
  <c r="GB4" i="1"/>
  <c r="GD4" i="1" s="1"/>
  <c r="GE4" i="1" s="1"/>
  <c r="GG4" i="1"/>
  <c r="GB8" i="1"/>
  <c r="GD8" i="1" s="1"/>
  <c r="DK2" i="1"/>
  <c r="AH2" i="1"/>
  <c r="DK3" i="1"/>
  <c r="AH3" i="1"/>
  <c r="DT6" i="1"/>
  <c r="AH6" i="1"/>
  <c r="GG7" i="1"/>
  <c r="AL9" i="1"/>
  <c r="CR3" i="1"/>
  <c r="CR6" i="1"/>
  <c r="CR7" i="1"/>
  <c r="CR9" i="1"/>
  <c r="GB5" i="1"/>
  <c r="GD5" i="1" s="1"/>
  <c r="GE5" i="1" s="1"/>
  <c r="GG5" i="1"/>
  <c r="GB6" i="1"/>
  <c r="GD6" i="1" s="1"/>
  <c r="AQ7" i="1"/>
  <c r="DT7" i="1"/>
  <c r="DK8" i="1"/>
  <c r="AH8" i="1"/>
  <c r="GG9" i="1"/>
  <c r="AQ4" i="1"/>
  <c r="BW6" i="1"/>
  <c r="GR4" i="1"/>
  <c r="FS4" i="1"/>
  <c r="CO4" i="1" s="1"/>
  <c r="BY5" i="1"/>
  <c r="BW5" i="1"/>
  <c r="CR4" i="1"/>
  <c r="FS7" i="1"/>
  <c r="CO7" i="1" s="1"/>
  <c r="AL3" i="1"/>
  <c r="GR3" i="1"/>
  <c r="BW4" i="1"/>
  <c r="BX8" i="1"/>
  <c r="AQ6" i="1"/>
  <c r="GR2" i="1"/>
  <c r="FY2" i="1"/>
  <c r="BY2" i="1"/>
  <c r="BX2" i="1"/>
  <c r="DK4" i="1"/>
  <c r="AH4" i="1"/>
  <c r="GR8" i="1"/>
  <c r="FY8" i="1"/>
  <c r="AL8" i="1"/>
  <c r="GB2" i="1"/>
  <c r="GD2" i="1" s="1"/>
  <c r="GE2" i="1" s="1"/>
  <c r="GG2" i="1"/>
  <c r="GG3" i="1"/>
  <c r="CR5" i="1"/>
  <c r="GG6" i="1"/>
  <c r="GB7" i="1"/>
  <c r="GD7" i="1" s="1"/>
  <c r="GE7" i="1" s="1"/>
  <c r="FY7" i="1"/>
  <c r="BW8" i="1"/>
  <c r="AL2" i="1"/>
  <c r="BY4" i="1"/>
  <c r="FY3" i="1"/>
  <c r="AQ9" i="1"/>
  <c r="GR6" i="1"/>
  <c r="FS9" i="1"/>
  <c r="CO9" i="1" s="1"/>
  <c r="CR2" i="1"/>
  <c r="AL7" i="1"/>
  <c r="BW9" i="1"/>
  <c r="BY9" i="1"/>
  <c r="BX9" i="1"/>
  <c r="GB9" i="1"/>
  <c r="GD9" i="1" s="1"/>
  <c r="GE9" i="1" s="1"/>
  <c r="BX3" i="1"/>
  <c r="BY3" i="1"/>
  <c r="GG8" i="1"/>
  <c r="FY4" i="1"/>
  <c r="DK5" i="1"/>
  <c r="AL5" i="1"/>
  <c r="FS8" i="1"/>
  <c r="CO8" i="1" s="1"/>
  <c r="FY9" i="1"/>
  <c r="AL4" i="1"/>
  <c r="F6" i="1"/>
  <c r="F9" i="1"/>
  <c r="F4" i="1"/>
  <c r="F3" i="1"/>
  <c r="F7" i="1"/>
  <c r="F8" i="1"/>
  <c r="H3" i="1" l="1"/>
  <c r="GE3" i="1"/>
  <c r="H8" i="1"/>
  <c r="GE8" i="1"/>
  <c r="GA6" i="1"/>
  <c r="N6" i="1" s="1"/>
  <c r="GE6" i="1"/>
  <c r="GF6" i="1"/>
  <c r="CQ6" i="1" s="1"/>
  <c r="GF9" i="1"/>
  <c r="CQ9" i="1" s="1"/>
  <c r="GA5" i="1"/>
  <c r="N5" i="1" s="1"/>
  <c r="H5" i="1"/>
  <c r="H4" i="1"/>
  <c r="GF5" i="1"/>
  <c r="CQ5" i="1" s="1"/>
  <c r="GA4" i="1"/>
  <c r="N4" i="1" s="1"/>
  <c r="H6" i="1"/>
  <c r="GA9" i="1"/>
  <c r="N9" i="1" s="1"/>
  <c r="H9" i="1"/>
  <c r="GF4" i="1"/>
  <c r="CQ4" i="1" s="1"/>
  <c r="GF3" i="1"/>
  <c r="CQ3" i="1" s="1"/>
  <c r="GF8" i="1"/>
  <c r="CQ8" i="1" s="1"/>
  <c r="GA8" i="1"/>
  <c r="N8" i="1" s="1"/>
  <c r="GF2" i="1"/>
  <c r="CQ2" i="1" s="1"/>
  <c r="GF7" i="1"/>
  <c r="CQ7" i="1" s="1"/>
  <c r="H2" i="1"/>
  <c r="GA2" i="1"/>
  <c r="N2" i="1" s="1"/>
  <c r="GA7" i="1"/>
  <c r="N7" i="1" s="1"/>
  <c r="H7" i="1"/>
</calcChain>
</file>

<file path=xl/sharedStrings.xml><?xml version="1.0" encoding="utf-8"?>
<sst xmlns="http://schemas.openxmlformats.org/spreadsheetml/2006/main" count="13646" uniqueCount="4008">
  <si>
    <t>Race</t>
  </si>
  <si>
    <t>Construction Data:</t>
  </si>
  <si>
    <t xml:space="preserve">     Model - </t>
  </si>
  <si>
    <t>Ship Class-</t>
  </si>
  <si>
    <t xml:space="preserve">     Date Entering Service -</t>
  </si>
  <si>
    <t xml:space="preserve">     Number Constructed -</t>
  </si>
  <si>
    <t>Hull Data:</t>
  </si>
  <si>
    <t xml:space="preserve">     Superstructure Points -</t>
  </si>
  <si>
    <t xml:space="preserve">     Damage Chart -</t>
  </si>
  <si>
    <t xml:space="preserve">     Size</t>
  </si>
  <si>
    <t xml:space="preserve">          Length -</t>
  </si>
  <si>
    <t xml:space="preserve">          Width -</t>
  </si>
  <si>
    <t xml:space="preserve">          Height -</t>
  </si>
  <si>
    <t xml:space="preserve">          Weight -</t>
  </si>
  <si>
    <t xml:space="preserve">     Cargo</t>
  </si>
  <si>
    <t xml:space="preserve">          Cargo Units -</t>
  </si>
  <si>
    <t xml:space="preserve">          Cargo Capacity -</t>
  </si>
  <si>
    <t xml:space="preserve">     Landing Capacity -</t>
  </si>
  <si>
    <t>Equipment Data:</t>
  </si>
  <si>
    <t>Control Computer Type-</t>
  </si>
  <si>
    <t>Transporters-</t>
  </si>
  <si>
    <t>Standard</t>
  </si>
  <si>
    <t>Combat</t>
  </si>
  <si>
    <t>Emergency</t>
  </si>
  <si>
    <t>cargo -</t>
  </si>
  <si>
    <t xml:space="preserve">     Cloaking Device Type -</t>
  </si>
  <si>
    <t xml:space="preserve">          Power Requirements -</t>
  </si>
  <si>
    <t>Other Data:</t>
  </si>
  <si>
    <t>Crew-</t>
  </si>
  <si>
    <t>Troops-</t>
  </si>
  <si>
    <t>Passengers -</t>
  </si>
  <si>
    <t>Shuttlecraft-</t>
  </si>
  <si>
    <t>Engines And Power Data:</t>
  </si>
  <si>
    <t xml:space="preserve">     Total Power Units Available -</t>
  </si>
  <si>
    <t xml:space="preserve">     Movement Point Ratio -</t>
  </si>
  <si>
    <t xml:space="preserve">     Warp Engine Type -</t>
  </si>
  <si>
    <t xml:space="preserve">          Number -</t>
  </si>
  <si>
    <t xml:space="preserve">          Power Units Available -</t>
  </si>
  <si>
    <t xml:space="preserve">          Stress Chart -</t>
  </si>
  <si>
    <t xml:space="preserve">          Max Safe Cruising Speed -</t>
  </si>
  <si>
    <t xml:space="preserve">          Emergency Speed -</t>
  </si>
  <si>
    <t xml:space="preserve">     Impulse Engine Type -</t>
  </si>
  <si>
    <t>Weapons And Firing Data:</t>
  </si>
  <si>
    <t xml:space="preserve">     Beam Weapon Type -</t>
  </si>
  <si>
    <t xml:space="preserve">          Firing Arcs -</t>
  </si>
  <si>
    <t xml:space="preserve">          Firing Chart -</t>
  </si>
  <si>
    <t xml:space="preserve">          Maximum Power -</t>
  </si>
  <si>
    <t xml:space="preserve">          Damage Modifiers</t>
  </si>
  <si>
    <t xml:space="preserve">               +3</t>
  </si>
  <si>
    <t xml:space="preserve">               +2</t>
  </si>
  <si>
    <t xml:space="preserve">               +1</t>
  </si>
  <si>
    <t xml:space="preserve">     Missile Weapon Type -</t>
  </si>
  <si>
    <t xml:space="preserve">          Power To Arm -</t>
  </si>
  <si>
    <t xml:space="preserve">          Damage -</t>
  </si>
  <si>
    <t>Shield Data:</t>
  </si>
  <si>
    <t xml:space="preserve">     Deflector Shield Type -</t>
  </si>
  <si>
    <t xml:space="preserve">          Shield Point Ratio -</t>
  </si>
  <si>
    <t xml:space="preserve">          Maximum Shield Power -</t>
  </si>
  <si>
    <t>Combat Efficiency:</t>
  </si>
  <si>
    <t xml:space="preserve">     D -</t>
  </si>
  <si>
    <t xml:space="preserve">     WDF -</t>
  </si>
  <si>
    <t>CE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</si>
  <si>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</si>
  <si>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</si>
  <si>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</si>
  <si>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</si>
  <si>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</si>
  <si>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</si>
  <si>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</si>
  <si>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</si>
  <si>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</si>
  <si>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</si>
  <si>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</si>
  <si>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</si>
  <si>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</si>
  <si>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</si>
  <si>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</si>
  <si>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</si>
  <si>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</si>
  <si>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</si>
  <si>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</si>
  <si>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</si>
  <si>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Nacelles</t>
  </si>
  <si>
    <t>Primary Hull</t>
  </si>
  <si>
    <t>Minimum Crew</t>
  </si>
  <si>
    <t>Length</t>
  </si>
  <si>
    <t>Max Standard Crew</t>
  </si>
  <si>
    <t>Width</t>
  </si>
  <si>
    <t>Height</t>
  </si>
  <si>
    <t>Required Totals:</t>
  </si>
  <si>
    <t>Department</t>
  </si>
  <si>
    <t>Sub-Division</t>
  </si>
  <si>
    <t>Current Totals:</t>
  </si>
  <si>
    <t>Command</t>
  </si>
  <si>
    <t>Commanding Officer</t>
  </si>
  <si>
    <t>n</t>
  </si>
  <si>
    <t>Executive Officer / First Officer</t>
  </si>
  <si>
    <t>Second Officer</t>
  </si>
  <si>
    <t>Third Officer</t>
  </si>
  <si>
    <t>o</t>
  </si>
  <si>
    <t>Operation</t>
  </si>
  <si>
    <t>Special Assistance Division</t>
  </si>
  <si>
    <t>Orientation Officer</t>
  </si>
  <si>
    <t>Religious Assistance Officer</t>
  </si>
  <si>
    <t>Diplomatic Services Specialist</t>
  </si>
  <si>
    <t>First Contact Specialist</t>
  </si>
  <si>
    <t>Ship's Historian / Archivist</t>
  </si>
  <si>
    <t>Education Services Specialist</t>
  </si>
  <si>
    <t>Administration Division</t>
  </si>
  <si>
    <t>Chief Administrative Officer</t>
  </si>
  <si>
    <t>Chief Yeoman</t>
  </si>
  <si>
    <t>Senior Enlisted Advisor</t>
  </si>
  <si>
    <t>Captain's Yeoman</t>
  </si>
  <si>
    <t>Operations Department Yeoman</t>
  </si>
  <si>
    <t>Shuttle Systems Section Yeoman</t>
  </si>
  <si>
    <t>Engineering Department Yeoman</t>
  </si>
  <si>
    <t>Science Depratment Yeoman</t>
  </si>
  <si>
    <t>Life Sciences Division Yeoman</t>
  </si>
  <si>
    <t>Physical Sciences Division Yeoman</t>
  </si>
  <si>
    <t>Social Sciences Division Yeoman</t>
  </si>
  <si>
    <t>Space Sciences Division Yeoman</t>
  </si>
  <si>
    <t>Security Department Yeoman</t>
  </si>
  <si>
    <t>Operations Department</t>
  </si>
  <si>
    <t>Operations Officer</t>
  </si>
  <si>
    <t>Assistant Operations Officer</t>
  </si>
  <si>
    <t>Shuttle Operations Division</t>
  </si>
  <si>
    <t>Chief Shuttlecraft Support Officer</t>
  </si>
  <si>
    <t>Shuttlecraft Support Officer</t>
  </si>
  <si>
    <t>Shuttlecraft Pilot</t>
  </si>
  <si>
    <t>Chief Shuttlecraft Mechanic</t>
  </si>
  <si>
    <t>Shuttlecraft Mechanic</t>
  </si>
  <si>
    <t>Shuttlecraft Support Technician</t>
  </si>
  <si>
    <t>Navigation</t>
  </si>
  <si>
    <t>Navigation Division</t>
  </si>
  <si>
    <t>Chief Navigator</t>
  </si>
  <si>
    <t>Chief Weapons System Officer</t>
  </si>
  <si>
    <t>Assistant Navigator</t>
  </si>
  <si>
    <t>Navigator</t>
  </si>
  <si>
    <t>Laser Crew:</t>
  </si>
  <si>
    <t>Navigation Systems Analyst</t>
  </si>
  <si>
    <t>Phaser Systems Engineer</t>
  </si>
  <si>
    <t>Per Laser</t>
  </si>
  <si>
    <t>Navigational Systems Technician</t>
  </si>
  <si>
    <t>Phaser Systems Specialist / Gunner</t>
  </si>
  <si>
    <t>Helm</t>
  </si>
  <si>
    <t>Helm Division</t>
  </si>
  <si>
    <t>Chief Helmsman</t>
  </si>
  <si>
    <t>Assistant Helmsman</t>
  </si>
  <si>
    <t>Phaser Crew:</t>
  </si>
  <si>
    <t>Helmsman</t>
  </si>
  <si>
    <t>Per Phaser</t>
  </si>
  <si>
    <t>Helm System Analyst</t>
  </si>
  <si>
    <t>Helm System Technician</t>
  </si>
  <si>
    <t>Communications</t>
  </si>
  <si>
    <t>Communications Division</t>
  </si>
  <si>
    <t>Chief Communications Officer</t>
  </si>
  <si>
    <t>Accelerator Cannon Crew:</t>
  </si>
  <si>
    <t>Assistant Communications Officer</t>
  </si>
  <si>
    <t>Photon Torpedo Specialist</t>
  </si>
  <si>
    <t>per cannon</t>
  </si>
  <si>
    <t>Communications Computer Systems Analyst</t>
  </si>
  <si>
    <t>Communication Systems Officer</t>
  </si>
  <si>
    <t>Torpedo Crew:</t>
  </si>
  <si>
    <t>Subspace Equipment Specialist</t>
  </si>
  <si>
    <t>Photon Torpedo Specialist (Per Torpedo)</t>
  </si>
  <si>
    <t>per Torpedo</t>
  </si>
  <si>
    <t>Internal Equipment Specialist</t>
  </si>
  <si>
    <t>Equipment Technician</t>
  </si>
  <si>
    <t>Weapons Maintenance Technician</t>
  </si>
  <si>
    <t>per weapon</t>
  </si>
  <si>
    <t>Damage Control Specialist</t>
  </si>
  <si>
    <t>Flight Deck Division</t>
  </si>
  <si>
    <t>Chief Flight Deck Control Officer</t>
  </si>
  <si>
    <t>Flight Deck Control Specialist</t>
  </si>
  <si>
    <t>Equipment Supply Technician</t>
  </si>
  <si>
    <t>Maintenance Repair Specialist</t>
  </si>
  <si>
    <t>Engineering</t>
  </si>
  <si>
    <t>Engineering Department</t>
  </si>
  <si>
    <t>Chief Engineer</t>
  </si>
  <si>
    <t>Assistant Chief Engineer</t>
  </si>
  <si>
    <t>Engineering Computer Systems Analyst</t>
  </si>
  <si>
    <t>Engineering Systems Division</t>
  </si>
  <si>
    <t>Chief Propulsion Systems Officer</t>
  </si>
  <si>
    <t>Warp Drive Engineer</t>
  </si>
  <si>
    <t>Warp Coil Specialist</t>
  </si>
  <si>
    <t>Impulse Drive Engineer</t>
  </si>
  <si>
    <t>Impulse Thrust Specialist</t>
  </si>
  <si>
    <t>Thruster Unit Specialist (RCS)</t>
  </si>
  <si>
    <t>Structural Integrity Field Specialist</t>
  </si>
  <si>
    <t>Dilithium Crystals Specialist</t>
  </si>
  <si>
    <t>Matter / Anti-Matter Specialist</t>
  </si>
  <si>
    <t>EPS Power Destribution Specialist</t>
  </si>
  <si>
    <t>Deflector Shield Systems Officer</t>
  </si>
  <si>
    <t>Deflector Shield Engineer</t>
  </si>
  <si>
    <t>Deflector Shield Technician</t>
  </si>
  <si>
    <t>Navigational Deflector Specialist</t>
  </si>
  <si>
    <t>Engineering Maintenance Technician</t>
  </si>
  <si>
    <t>Transporter Systems Division</t>
  </si>
  <si>
    <t>Chief Transporter Systems Officer</t>
  </si>
  <si>
    <t>Transporter Systems Officer</t>
  </si>
  <si>
    <t>Transporter Systems Specialist</t>
  </si>
  <si>
    <t>Transporter Maintenance Technician</t>
  </si>
  <si>
    <t>Operations Systems Division</t>
  </si>
  <si>
    <t>Chief Operational Systems Officer</t>
  </si>
  <si>
    <t>Operational Systems Officer</t>
  </si>
  <si>
    <t>Structural Engineering Specialist</t>
  </si>
  <si>
    <t>Acoustical Systems Technician</t>
  </si>
  <si>
    <t>Life-Support Technician</t>
  </si>
  <si>
    <t>Environmental Systems Technician</t>
  </si>
  <si>
    <t>Internal Damping Field Specalist</t>
  </si>
  <si>
    <t>Bio-Systems Specialist</t>
  </si>
  <si>
    <t>Deflector Shields Specialist</t>
  </si>
  <si>
    <t>Tractor Beam Specialist</t>
  </si>
  <si>
    <t>Optical Data Network Specialist</t>
  </si>
  <si>
    <t>Auxiliary Systems Specialist</t>
  </si>
  <si>
    <t>Sensor System Officer</t>
  </si>
  <si>
    <t>Sensor Calibration Engineer</t>
  </si>
  <si>
    <t>Sensor System Specialist</t>
  </si>
  <si>
    <t>Weapons Systems Division</t>
  </si>
  <si>
    <t>Closed Systems Recovery Division</t>
  </si>
  <si>
    <t>Chief Closed Systems Officer</t>
  </si>
  <si>
    <t>Refurbisher</t>
  </si>
  <si>
    <t>Jaqnitorial Services</t>
  </si>
  <si>
    <t>Sanitation Maintenance Technician</t>
  </si>
  <si>
    <t>Hydroponics Specialist</t>
  </si>
  <si>
    <t>Chief Fabrication Officer</t>
  </si>
  <si>
    <t>Fabrication Specialist</t>
  </si>
  <si>
    <t>Science</t>
  </si>
  <si>
    <t>Science Department</t>
  </si>
  <si>
    <t>Chief Science Officer</t>
  </si>
  <si>
    <t>Assistant Science Officer</t>
  </si>
  <si>
    <t>Life Sciences Division</t>
  </si>
  <si>
    <t>Chief Life Science Officers</t>
  </si>
  <si>
    <t>Computer Systems Analyst</t>
  </si>
  <si>
    <t>Agronomist</t>
  </si>
  <si>
    <t>Anatomist</t>
  </si>
  <si>
    <t>Biochemist</t>
  </si>
  <si>
    <t>Bioengineer</t>
  </si>
  <si>
    <t>Biologist</t>
  </si>
  <si>
    <t>Biotechnologist</t>
  </si>
  <si>
    <t>Botanist</t>
  </si>
  <si>
    <t>Cyrogrnics Officer</t>
  </si>
  <si>
    <t>Ecologist</t>
  </si>
  <si>
    <t>Entomologist</t>
  </si>
  <si>
    <t>Embryologist</t>
  </si>
  <si>
    <t>Geneticist</t>
  </si>
  <si>
    <t>Herpetologist</t>
  </si>
  <si>
    <t>Horticulturalist</t>
  </si>
  <si>
    <t>Ichthyologist</t>
  </si>
  <si>
    <t>Limnologist</t>
  </si>
  <si>
    <t>Mastologist</t>
  </si>
  <si>
    <t>Marien Biologist</t>
  </si>
  <si>
    <t>Microbiologist</t>
  </si>
  <si>
    <t>Ornithologist</t>
  </si>
  <si>
    <t>Paleontologist</t>
  </si>
  <si>
    <t>Pathologist</t>
  </si>
  <si>
    <t>Physiologist</t>
  </si>
  <si>
    <t>Toxicologist</t>
  </si>
  <si>
    <t>Zoologist</t>
  </si>
  <si>
    <t>Physical Sciences Division</t>
  </si>
  <si>
    <t>Chief Physical Science Officer</t>
  </si>
  <si>
    <t>Chief Computer Systems Analyst</t>
  </si>
  <si>
    <t>Analytical Chemist</t>
  </si>
  <si>
    <t>Cartographer</t>
  </si>
  <si>
    <t>Chemist</t>
  </si>
  <si>
    <t>Climatologist</t>
  </si>
  <si>
    <t>Economic Geologist</t>
  </si>
  <si>
    <t>Exploration Physcist</t>
  </si>
  <si>
    <t>Geochemist</t>
  </si>
  <si>
    <t>Geochronologist</t>
  </si>
  <si>
    <t>Geologist</t>
  </si>
  <si>
    <t>Geological Oceanographer</t>
  </si>
  <si>
    <t>Geomagnetician</t>
  </si>
  <si>
    <t>Geomorphologist</t>
  </si>
  <si>
    <t>Hydrologist</t>
  </si>
  <si>
    <t>Inorganic Chemist</t>
  </si>
  <si>
    <t>Mineralogist</t>
  </si>
  <si>
    <t>Organic Chemist</t>
  </si>
  <si>
    <t>Paleomagnetician</t>
  </si>
  <si>
    <t>Palynologist</t>
  </si>
  <si>
    <t>Physical Meterologist</t>
  </si>
  <si>
    <t>Physical Oceanographer</t>
  </si>
  <si>
    <t>Planetologist</t>
  </si>
  <si>
    <t>Seismologist</t>
  </si>
  <si>
    <t>Soil Scientist</t>
  </si>
  <si>
    <t>Stratigrapher</t>
  </si>
  <si>
    <t>Synoptic Meterologist</t>
  </si>
  <si>
    <t>Vulcanologist</t>
  </si>
  <si>
    <t>Social Sciences Division</t>
  </si>
  <si>
    <t>Chielf Social Sciences Officer</t>
  </si>
  <si>
    <t>Social Science Computer Systems Analyst</t>
  </si>
  <si>
    <t>Anthropologist</t>
  </si>
  <si>
    <t>Archeologist</t>
  </si>
  <si>
    <t>Curator</t>
  </si>
  <si>
    <t>Demographic Researcher</t>
  </si>
  <si>
    <t>Enthoscientist</t>
  </si>
  <si>
    <t>Geographer</t>
  </si>
  <si>
    <t>Historian</t>
  </si>
  <si>
    <t>Legal Specialist</t>
  </si>
  <si>
    <t>Paleoanthropologist</t>
  </si>
  <si>
    <t>Political Scientist</t>
  </si>
  <si>
    <t>Sociologist</t>
  </si>
  <si>
    <t>Space Sciences Division</t>
  </si>
  <si>
    <t>Chief Space Sciences Officer</t>
  </si>
  <si>
    <t>Space Science Computer Systems Analyst</t>
  </si>
  <si>
    <t>Aeronautical Specialist</t>
  </si>
  <si>
    <t>Areospace Specialist</t>
  </si>
  <si>
    <t>Astronautical Specialist</t>
  </si>
  <si>
    <t>Astronomer</t>
  </si>
  <si>
    <t>Astrocartographer</t>
  </si>
  <si>
    <t>Astrophyscist</t>
  </si>
  <si>
    <t>Cosmologist</t>
  </si>
  <si>
    <t>Elementary Partical Physcist</t>
  </si>
  <si>
    <t>Molecular Physicist</t>
  </si>
  <si>
    <t>Nuclear Physcist</t>
  </si>
  <si>
    <t>Plasma Physcist</t>
  </si>
  <si>
    <t>Pulsar Specialist</t>
  </si>
  <si>
    <t>Quasar Specialist</t>
  </si>
  <si>
    <t>Thermodynamic Physicist</t>
  </si>
  <si>
    <t>Medical</t>
  </si>
  <si>
    <t>General Medical Division</t>
  </si>
  <si>
    <t>Chief Medical Officer</t>
  </si>
  <si>
    <t>Assistant Medical Officer</t>
  </si>
  <si>
    <t>Medical Computer Systems Analyst</t>
  </si>
  <si>
    <t>Medical Research Division</t>
  </si>
  <si>
    <t>Archivist / Librarian</t>
  </si>
  <si>
    <t>Physician</t>
  </si>
  <si>
    <t>Chief Nurse</t>
  </si>
  <si>
    <t>Nurse</t>
  </si>
  <si>
    <t>Neo-Natalcare Specialist</t>
  </si>
  <si>
    <t>Laboratory Technician</t>
  </si>
  <si>
    <t>Maintenance &amp; Repair Technician</t>
  </si>
  <si>
    <t>Emergency Medical Technician</t>
  </si>
  <si>
    <t>Security</t>
  </si>
  <si>
    <t>Security Personnel Division</t>
  </si>
  <si>
    <t>Chief Security Officer</t>
  </si>
  <si>
    <t>Assistant Security Officer</t>
  </si>
  <si>
    <t>Security Watch Officer</t>
  </si>
  <si>
    <t>Security Officer</t>
  </si>
  <si>
    <t>Personal Weapons Division</t>
  </si>
  <si>
    <t>Chief Peronals Weapons Officer</t>
  </si>
  <si>
    <t>Assistant Weapons Officer</t>
  </si>
  <si>
    <t>Armorer</t>
  </si>
  <si>
    <t>Phaser Repair Specialist</t>
  </si>
  <si>
    <t>Weapons System Instructor</t>
  </si>
  <si>
    <t>Logistics Department</t>
  </si>
  <si>
    <t>Chief Logistics Officer</t>
  </si>
  <si>
    <t>Assistant Logistics Officer</t>
  </si>
  <si>
    <t>Stores Division</t>
  </si>
  <si>
    <t>Chief Quartermaster</t>
  </si>
  <si>
    <t>Storekeeper</t>
  </si>
  <si>
    <t>Food Division</t>
  </si>
  <si>
    <t>Nutritionist</t>
  </si>
  <si>
    <t>Replicator Maintenance</t>
  </si>
  <si>
    <t>Culinary Specialist</t>
  </si>
  <si>
    <t>Recreation Division</t>
  </si>
  <si>
    <t>Recreation Officer</t>
  </si>
  <si>
    <t>Lounge Services Officer</t>
  </si>
  <si>
    <t>Lounge Services Personel</t>
  </si>
  <si>
    <t>Athleitics Officer</t>
  </si>
  <si>
    <t>Personal Services Specialist</t>
  </si>
  <si>
    <t>Individual Sports Specialist</t>
  </si>
  <si>
    <t>Team Sports Specialist</t>
  </si>
  <si>
    <t>Music Instructor</t>
  </si>
  <si>
    <t xml:space="preserve">Art Instructor </t>
  </si>
  <si>
    <t>Thespian Instructor</t>
  </si>
  <si>
    <t>Combat Operations</t>
  </si>
  <si>
    <t>Bridge Crew</t>
  </si>
  <si>
    <t>Weapons Officer</t>
  </si>
  <si>
    <t>PER DISRUPTOR</t>
  </si>
  <si>
    <t>Disruptor Crew</t>
  </si>
  <si>
    <t>Gunner</t>
  </si>
  <si>
    <t>Apprentice Gunner</t>
  </si>
  <si>
    <t>Disruptor Technician</t>
  </si>
  <si>
    <t>Targeting Specialist</t>
  </si>
  <si>
    <t>PER TORPEDO</t>
  </si>
  <si>
    <t>Torpedo Crew</t>
  </si>
  <si>
    <t>Payload Specialist</t>
  </si>
  <si>
    <t>Torpedo Technician</t>
  </si>
  <si>
    <t>PER WEAPON</t>
  </si>
  <si>
    <t>Weapons Division</t>
  </si>
  <si>
    <t>Chief Weapons Technician</t>
  </si>
  <si>
    <t>Assistant Weapons Technician</t>
  </si>
  <si>
    <t>Jr. Weapons Technician</t>
  </si>
  <si>
    <t>Weapons Technician</t>
  </si>
  <si>
    <t>Flight Operations</t>
  </si>
  <si>
    <t>Apprentice Helmsmen</t>
  </si>
  <si>
    <t>Shield Technician</t>
  </si>
  <si>
    <t>Class</t>
  </si>
  <si>
    <t>Min</t>
  </si>
  <si>
    <t>Max</t>
  </si>
  <si>
    <t>Movement Point Ratio</t>
  </si>
  <si>
    <t>Damage Chart</t>
  </si>
  <si>
    <t>1/3</t>
  </si>
  <si>
    <t>A</t>
  </si>
  <si>
    <t>1/2</t>
  </si>
  <si>
    <t>B</t>
  </si>
  <si>
    <t>1/1</t>
  </si>
  <si>
    <t>C</t>
  </si>
  <si>
    <t>2/1</t>
  </si>
  <si>
    <t>Station</t>
  </si>
  <si>
    <t>3/1</t>
  </si>
  <si>
    <t>4/1</t>
  </si>
  <si>
    <t>5/1</t>
  </si>
  <si>
    <t>6/1</t>
  </si>
  <si>
    <t>7/1</t>
  </si>
  <si>
    <t>8/1</t>
  </si>
  <si>
    <t>9/1</t>
  </si>
  <si>
    <t>10/1</t>
  </si>
  <si>
    <t>11/1</t>
  </si>
  <si>
    <t>12/1</t>
  </si>
  <si>
    <t>13/1</t>
  </si>
  <si>
    <t>14/1</t>
  </si>
  <si>
    <t>15/1</t>
  </si>
  <si>
    <t>Era</t>
  </si>
  <si>
    <t>Computer Control Type</t>
  </si>
  <si>
    <t>System Mass (mt)</t>
  </si>
  <si>
    <t>Maximum WDF Allowed</t>
  </si>
  <si>
    <t>Avail.</t>
  </si>
  <si>
    <t>Cost</t>
  </si>
  <si>
    <t>Date Entered Service</t>
  </si>
  <si>
    <t>Max Mass Req</t>
  </si>
  <si>
    <t>Andorian</t>
  </si>
  <si>
    <t>Cardassians</t>
  </si>
  <si>
    <t>Dominion</t>
  </si>
  <si>
    <t>Edoan</t>
  </si>
  <si>
    <t>Federation</t>
  </si>
  <si>
    <t>Ferengi</t>
  </si>
  <si>
    <t>Gorn</t>
  </si>
  <si>
    <t>Klingons</t>
  </si>
  <si>
    <t>Nausican</t>
  </si>
  <si>
    <t>Orions</t>
  </si>
  <si>
    <t>Romulan</t>
  </si>
  <si>
    <t>Tellarite</t>
  </si>
  <si>
    <t>Tholian</t>
  </si>
  <si>
    <t>Vulcan</t>
  </si>
  <si>
    <t>TOS</t>
  </si>
  <si>
    <t>AMC-1</t>
  </si>
  <si>
    <t>AMC-2</t>
  </si>
  <si>
    <t>AMC-3</t>
  </si>
  <si>
    <t>AMC-4</t>
  </si>
  <si>
    <t>AMC-5</t>
  </si>
  <si>
    <t>AMC-6</t>
  </si>
  <si>
    <t>AMC-7</t>
  </si>
  <si>
    <t>AMC-8</t>
  </si>
  <si>
    <t>AMC-9</t>
  </si>
  <si>
    <t>AMC-10</t>
  </si>
  <si>
    <t>AMC-11</t>
  </si>
  <si>
    <t>AMC-12</t>
  </si>
  <si>
    <t>TNG</t>
  </si>
  <si>
    <t>AMC-13</t>
  </si>
  <si>
    <t>AMC-14</t>
  </si>
  <si>
    <t>AMC-15</t>
  </si>
  <si>
    <t>AMC-16</t>
  </si>
  <si>
    <t>AMC-17</t>
  </si>
  <si>
    <t>AMC-18</t>
  </si>
  <si>
    <t>AMC-19</t>
  </si>
  <si>
    <t>AMC-20</t>
  </si>
  <si>
    <t>CO-1</t>
  </si>
  <si>
    <t>CO-2</t>
  </si>
  <si>
    <t>CO-3</t>
  </si>
  <si>
    <t>CO-4</t>
  </si>
  <si>
    <t>CO-5</t>
  </si>
  <si>
    <t>CO-6</t>
  </si>
  <si>
    <t>CO-6a</t>
  </si>
  <si>
    <t>CO-7</t>
  </si>
  <si>
    <t>CO-8</t>
  </si>
  <si>
    <t>CO-9</t>
  </si>
  <si>
    <t>CO-10</t>
  </si>
  <si>
    <t>CO-10a</t>
  </si>
  <si>
    <t>CO-11</t>
  </si>
  <si>
    <t>CO-12</t>
  </si>
  <si>
    <t>CI-1</t>
  </si>
  <si>
    <t>CI-2</t>
  </si>
  <si>
    <t>CI-2a</t>
  </si>
  <si>
    <t>CI-2b</t>
  </si>
  <si>
    <t>CI-3</t>
  </si>
  <si>
    <t>CI-4</t>
  </si>
  <si>
    <t>CI-5</t>
  </si>
  <si>
    <t>CI-6</t>
  </si>
  <si>
    <t>CI-7</t>
  </si>
  <si>
    <t>CI-7a</t>
  </si>
  <si>
    <t>JHC-1</t>
  </si>
  <si>
    <t>JHC-2</t>
  </si>
  <si>
    <t>JHC-3</t>
  </si>
  <si>
    <t>JHC-4</t>
  </si>
  <si>
    <t>JHC-5</t>
  </si>
  <si>
    <t>JHC-6</t>
  </si>
  <si>
    <t>JHC-7</t>
  </si>
  <si>
    <t>JHC-8</t>
  </si>
  <si>
    <t>JHC-9</t>
  </si>
  <si>
    <t>JHC-10</t>
  </si>
  <si>
    <t>JHC-11</t>
  </si>
  <si>
    <t>JHC-12</t>
  </si>
  <si>
    <t>JHC-13</t>
  </si>
  <si>
    <t>JHC-14</t>
  </si>
  <si>
    <t>JHC-15</t>
  </si>
  <si>
    <t>JHC-16</t>
  </si>
  <si>
    <t>JHC-17</t>
  </si>
  <si>
    <t>JHC-18</t>
  </si>
  <si>
    <t>JHC-19</t>
  </si>
  <si>
    <t>JHC-20</t>
  </si>
  <si>
    <t>JHC-21</t>
  </si>
  <si>
    <t>JHC-22</t>
  </si>
  <si>
    <t>JHC-23</t>
  </si>
  <si>
    <t>JHC-24</t>
  </si>
  <si>
    <t>JHC-25</t>
  </si>
  <si>
    <t>ECC-1</t>
  </si>
  <si>
    <t>ECC-2</t>
  </si>
  <si>
    <t>ECC-3</t>
  </si>
  <si>
    <t>ECC-4</t>
  </si>
  <si>
    <t>ECC-5</t>
  </si>
  <si>
    <t>ECC-6</t>
  </si>
  <si>
    <t>ECC-7</t>
  </si>
  <si>
    <t>ECC-8</t>
  </si>
  <si>
    <t>6'240</t>
  </si>
  <si>
    <t>ECC-9</t>
  </si>
  <si>
    <t>ECC-10</t>
  </si>
  <si>
    <t>ECC-11</t>
  </si>
  <si>
    <t>ECC-12</t>
  </si>
  <si>
    <t>ECC-13</t>
  </si>
  <si>
    <t>ECC-14</t>
  </si>
  <si>
    <t>EIC-1</t>
  </si>
  <si>
    <t>EIC-2</t>
  </si>
  <si>
    <t>EIC-3</t>
  </si>
  <si>
    <t>EIC-4</t>
  </si>
  <si>
    <t>Pre-TOS</t>
  </si>
  <si>
    <t>K-1</t>
  </si>
  <si>
    <t>K-2</t>
  </si>
  <si>
    <t>K-3</t>
  </si>
  <si>
    <t>K-3X</t>
  </si>
  <si>
    <t>K-4</t>
  </si>
  <si>
    <t>L-1</t>
  </si>
  <si>
    <t>L-1X</t>
  </si>
  <si>
    <t>L-2</t>
  </si>
  <si>
    <t>L-2X</t>
  </si>
  <si>
    <t>L-3</t>
  </si>
  <si>
    <t>L-3X</t>
  </si>
  <si>
    <t>L-4</t>
  </si>
  <si>
    <t>L-4X</t>
  </si>
  <si>
    <t>L-5</t>
  </si>
  <si>
    <t>L-6</t>
  </si>
  <si>
    <t>L-7</t>
  </si>
  <si>
    <t>L-8</t>
  </si>
  <si>
    <t>L-9</t>
  </si>
  <si>
    <t>L-10</t>
  </si>
  <si>
    <t>L-11</t>
  </si>
  <si>
    <t>L-12</t>
  </si>
  <si>
    <t>L-12A</t>
  </si>
  <si>
    <t>L-13</t>
  </si>
  <si>
    <t>L-13A</t>
  </si>
  <si>
    <t>L-14</t>
  </si>
  <si>
    <t>L-14A</t>
  </si>
  <si>
    <t>M-1</t>
  </si>
  <si>
    <t>M-1A</t>
  </si>
  <si>
    <t>M-2</t>
  </si>
  <si>
    <t>M-2A</t>
  </si>
  <si>
    <t>M-3</t>
  </si>
  <si>
    <t>M-3A</t>
  </si>
  <si>
    <t>M-3B</t>
  </si>
  <si>
    <t>M-4</t>
  </si>
  <si>
    <t>M-4A</t>
  </si>
  <si>
    <t>M-4B</t>
  </si>
  <si>
    <t>M-6</t>
  </si>
  <si>
    <t>M-6A</t>
  </si>
  <si>
    <t>M-7</t>
  </si>
  <si>
    <t>M-7A</t>
  </si>
  <si>
    <t>M-7B</t>
  </si>
  <si>
    <t>M-8</t>
  </si>
  <si>
    <t>M-8A</t>
  </si>
  <si>
    <t>M-8B</t>
  </si>
  <si>
    <t>M-9</t>
  </si>
  <si>
    <t>M-9A</t>
  </si>
  <si>
    <t>M-9B</t>
  </si>
  <si>
    <t>M-10</t>
  </si>
  <si>
    <t>M-11</t>
  </si>
  <si>
    <t>M-12</t>
  </si>
  <si>
    <t>M-12a</t>
  </si>
  <si>
    <t>M-13</t>
  </si>
  <si>
    <t>M-14</t>
  </si>
  <si>
    <t>M-15</t>
  </si>
  <si>
    <t>M-16</t>
  </si>
  <si>
    <t>I-1</t>
  </si>
  <si>
    <t>I-2</t>
  </si>
  <si>
    <t>I-3</t>
  </si>
  <si>
    <t>I-3a</t>
  </si>
  <si>
    <t>I-4</t>
  </si>
  <si>
    <t>I-4a</t>
  </si>
  <si>
    <t>I-5</t>
  </si>
  <si>
    <t>I-5a</t>
  </si>
  <si>
    <t>I-6</t>
  </si>
  <si>
    <t>I-6a</t>
  </si>
  <si>
    <t>I-7</t>
  </si>
  <si>
    <t>I-7a</t>
  </si>
  <si>
    <t>I-8</t>
  </si>
  <si>
    <t>I-8a</t>
  </si>
  <si>
    <t>I-9</t>
  </si>
  <si>
    <t>I-9a</t>
  </si>
  <si>
    <t>I-9b</t>
  </si>
  <si>
    <t>I-10</t>
  </si>
  <si>
    <t>I-10a</t>
  </si>
  <si>
    <t>I-10b</t>
  </si>
  <si>
    <t>I-11</t>
  </si>
  <si>
    <t>I-11a</t>
  </si>
  <si>
    <t>I-12</t>
  </si>
  <si>
    <t>I-12a</t>
  </si>
  <si>
    <t>I-13</t>
  </si>
  <si>
    <t>CF-1</t>
  </si>
  <si>
    <t>CF-2</t>
  </si>
  <si>
    <t>CF-3</t>
  </si>
  <si>
    <t>CF-3a</t>
  </si>
  <si>
    <t>CF-4</t>
  </si>
  <si>
    <t>CF-5</t>
  </si>
  <si>
    <t>CF-6</t>
  </si>
  <si>
    <t>CF-6a</t>
  </si>
  <si>
    <t>CF-6b</t>
  </si>
  <si>
    <t>CF-7</t>
  </si>
  <si>
    <t>CF-8</t>
  </si>
  <si>
    <t>CF-9</t>
  </si>
  <si>
    <t>CF-10</t>
  </si>
  <si>
    <t>CF-11</t>
  </si>
  <si>
    <t>CF-12</t>
  </si>
  <si>
    <t>CF-13</t>
  </si>
  <si>
    <t>CF-14</t>
  </si>
  <si>
    <t>CF-15</t>
  </si>
  <si>
    <t>CF-16</t>
  </si>
  <si>
    <t>CIF-1</t>
  </si>
  <si>
    <t>CIF-2</t>
  </si>
  <si>
    <t>CIF-3</t>
  </si>
  <si>
    <t>CIF-4</t>
  </si>
  <si>
    <t>CIF-5</t>
  </si>
  <si>
    <t>CIF-6</t>
  </si>
  <si>
    <t>CIF-7</t>
  </si>
  <si>
    <t>CIF-8</t>
  </si>
  <si>
    <t>CIF-9</t>
  </si>
  <si>
    <t>CIF-10</t>
  </si>
  <si>
    <t>1AG</t>
  </si>
  <si>
    <t>1BG</t>
  </si>
  <si>
    <t>1CG</t>
  </si>
  <si>
    <t>1DG</t>
  </si>
  <si>
    <t>1EG</t>
  </si>
  <si>
    <t>1FG</t>
  </si>
  <si>
    <t>1GG</t>
  </si>
  <si>
    <t>1HG</t>
  </si>
  <si>
    <t>1IG</t>
  </si>
  <si>
    <t>1JG</t>
  </si>
  <si>
    <t>1KG</t>
  </si>
  <si>
    <t>1LG</t>
  </si>
  <si>
    <t>1MG</t>
  </si>
  <si>
    <t>1NG</t>
  </si>
  <si>
    <t>1OG</t>
  </si>
  <si>
    <t>1PG</t>
  </si>
  <si>
    <t>1QG</t>
  </si>
  <si>
    <t>1RG</t>
  </si>
  <si>
    <t>1SG</t>
  </si>
  <si>
    <t>1TG</t>
  </si>
  <si>
    <t>1UG</t>
  </si>
  <si>
    <t>ZD-1</t>
  </si>
  <si>
    <t>ZD-2</t>
  </si>
  <si>
    <t>ZD-3</t>
  </si>
  <si>
    <t>ZD-4</t>
  </si>
  <si>
    <t>ZD-5</t>
  </si>
  <si>
    <t>ZD-6</t>
  </si>
  <si>
    <t>ZD-7</t>
  </si>
  <si>
    <t>ZD-8</t>
  </si>
  <si>
    <t>ZD-9</t>
  </si>
  <si>
    <t>ZD-10</t>
  </si>
  <si>
    <t>ZD-11</t>
  </si>
  <si>
    <t>ZD-12</t>
  </si>
  <si>
    <t>ZD-13</t>
  </si>
  <si>
    <t>ZD-14</t>
  </si>
  <si>
    <t>ZD-15</t>
  </si>
  <si>
    <t>ZD-16</t>
  </si>
  <si>
    <t>ZD-17</t>
  </si>
  <si>
    <t>ZD-18</t>
  </si>
  <si>
    <t>ZI-1</t>
  </si>
  <si>
    <t>ZI-2</t>
  </si>
  <si>
    <t>ZI-3</t>
  </si>
  <si>
    <t>ZI-4</t>
  </si>
  <si>
    <t>ZI-5</t>
  </si>
  <si>
    <t>ZI-6</t>
  </si>
  <si>
    <t>ZI-7</t>
  </si>
  <si>
    <t>ZI-8</t>
  </si>
  <si>
    <t>ZI-9</t>
  </si>
  <si>
    <t>ZI-10</t>
  </si>
  <si>
    <t>ZI-11</t>
  </si>
  <si>
    <t>ZI-12</t>
  </si>
  <si>
    <t>XN-1</t>
  </si>
  <si>
    <t>XN-2</t>
  </si>
  <si>
    <t>XN-3</t>
  </si>
  <si>
    <t>XN-4</t>
  </si>
  <si>
    <t>XN-5</t>
  </si>
  <si>
    <t>XN-6</t>
  </si>
  <si>
    <t>XN-7</t>
  </si>
  <si>
    <t>XN-8</t>
  </si>
  <si>
    <t>XN-9</t>
  </si>
  <si>
    <t>XN-10</t>
  </si>
  <si>
    <t>XN-11</t>
  </si>
  <si>
    <t>XN-12</t>
  </si>
  <si>
    <t>XN-13</t>
  </si>
  <si>
    <t>XN-14</t>
  </si>
  <si>
    <t>XN-15</t>
  </si>
  <si>
    <t>XN-16</t>
  </si>
  <si>
    <t>XN-17</t>
  </si>
  <si>
    <t>XN-18</t>
  </si>
  <si>
    <t>XN-19</t>
  </si>
  <si>
    <t>XN-20</t>
  </si>
  <si>
    <t>Mark I</t>
  </si>
  <si>
    <t>Mark Ia</t>
  </si>
  <si>
    <t>Mark II</t>
  </si>
  <si>
    <t>Mark III</t>
  </si>
  <si>
    <t>Mark IIIa</t>
  </si>
  <si>
    <t>Mark IV</t>
  </si>
  <si>
    <t>Mark V</t>
  </si>
  <si>
    <t>Mark VI</t>
  </si>
  <si>
    <t>Mark VII</t>
  </si>
  <si>
    <t>Mark VIII</t>
  </si>
  <si>
    <t>Mark IX</t>
  </si>
  <si>
    <t>Mark X</t>
  </si>
  <si>
    <t>R-1M</t>
  </si>
  <si>
    <t>R-2M</t>
  </si>
  <si>
    <t>R-3M</t>
  </si>
  <si>
    <t>R-4M</t>
  </si>
  <si>
    <t>R-5M</t>
  </si>
  <si>
    <t>R-5M-1</t>
  </si>
  <si>
    <t>R-6M</t>
  </si>
  <si>
    <t>R-6M-1</t>
  </si>
  <si>
    <t>R-7M</t>
  </si>
  <si>
    <t>R-7M-1</t>
  </si>
  <si>
    <t>R-8M</t>
  </si>
  <si>
    <t>R-9M</t>
  </si>
  <si>
    <t>R-9M-1</t>
  </si>
  <si>
    <t>R-10M</t>
  </si>
  <si>
    <t>R-11M</t>
  </si>
  <si>
    <t>R-12M</t>
  </si>
  <si>
    <t>R-12M-1</t>
  </si>
  <si>
    <t>R-13M</t>
  </si>
  <si>
    <t>R-14M</t>
  </si>
  <si>
    <t>R-15M</t>
  </si>
  <si>
    <t>R-16M</t>
  </si>
  <si>
    <t>R-16M-1</t>
  </si>
  <si>
    <t>R-17M</t>
  </si>
  <si>
    <t>TCS-1</t>
  </si>
  <si>
    <t>TCS-2</t>
  </si>
  <si>
    <t>TCS-3</t>
  </si>
  <si>
    <t>TCS-4</t>
  </si>
  <si>
    <t>TCS-5</t>
  </si>
  <si>
    <t>TCS-6</t>
  </si>
  <si>
    <t>TCS-7</t>
  </si>
  <si>
    <t>TCS-8</t>
  </si>
  <si>
    <t>TCS-9</t>
  </si>
  <si>
    <t>TCS-10</t>
  </si>
  <si>
    <t>TSC-11</t>
  </si>
  <si>
    <t>TSC-12</t>
  </si>
  <si>
    <t>TSC-13</t>
  </si>
  <si>
    <t>TSC-14</t>
  </si>
  <si>
    <t>TSC-15</t>
  </si>
  <si>
    <t>TC-1</t>
  </si>
  <si>
    <t>TC-2</t>
  </si>
  <si>
    <t>TC-3</t>
  </si>
  <si>
    <t>TC-4</t>
  </si>
  <si>
    <t>TC-5</t>
  </si>
  <si>
    <t>TC-5A</t>
  </si>
  <si>
    <t>TC-6</t>
  </si>
  <si>
    <t>TC-7</t>
  </si>
  <si>
    <t>TC-8</t>
  </si>
  <si>
    <t>TC-9</t>
  </si>
  <si>
    <t>TC-9A</t>
  </si>
  <si>
    <t>TC-10</t>
  </si>
  <si>
    <t>TC-11</t>
  </si>
  <si>
    <t>TC-12</t>
  </si>
  <si>
    <t>TC-12A</t>
  </si>
  <si>
    <t>TC-13</t>
  </si>
  <si>
    <t>TC-14</t>
  </si>
  <si>
    <t>TC-15</t>
  </si>
  <si>
    <t>tos</t>
  </si>
  <si>
    <t>VMC-1</t>
  </si>
  <si>
    <t>VMC-2</t>
  </si>
  <si>
    <t>VMC-3</t>
  </si>
  <si>
    <t>VMC-4</t>
  </si>
  <si>
    <t>VMC-5</t>
  </si>
  <si>
    <t>VMC-6</t>
  </si>
  <si>
    <t>VMC-7</t>
  </si>
  <si>
    <t>VMC-8</t>
  </si>
  <si>
    <t>VMC-9</t>
  </si>
  <si>
    <t>VMC-10</t>
  </si>
  <si>
    <t>VMC-11</t>
  </si>
  <si>
    <t>VMC-12</t>
  </si>
  <si>
    <t>VMC-13</t>
  </si>
  <si>
    <t>VMC-14</t>
  </si>
  <si>
    <t>tng</t>
  </si>
  <si>
    <t>VIC-1</t>
  </si>
  <si>
    <t>VIC-2</t>
  </si>
  <si>
    <t>VIC-3</t>
  </si>
  <si>
    <t>VIC-4</t>
  </si>
  <si>
    <t>VIC-5</t>
  </si>
  <si>
    <t>VIC-6</t>
  </si>
  <si>
    <t>VIC-7</t>
  </si>
  <si>
    <t>VIC-8</t>
  </si>
  <si>
    <t>VIC-9</t>
  </si>
  <si>
    <t>None</t>
  </si>
  <si>
    <t>SS Req.</t>
  </si>
  <si>
    <t>LLL/76</t>
  </si>
  <si>
    <t>LLL/73</t>
  </si>
  <si>
    <t>LLL/66</t>
  </si>
  <si>
    <t>LLL/54</t>
  </si>
  <si>
    <t>LLL/49</t>
  </si>
  <si>
    <t>LLL/45</t>
  </si>
  <si>
    <t>LLL/35</t>
  </si>
  <si>
    <t>LLL/27</t>
  </si>
  <si>
    <t>LLL/24</t>
  </si>
  <si>
    <t>LLL/23</t>
  </si>
  <si>
    <t>LLL/21</t>
  </si>
  <si>
    <t>LLL/20</t>
  </si>
  <si>
    <t>LRL/18</t>
  </si>
  <si>
    <t>LRL/15</t>
  </si>
  <si>
    <t>LRL/13</t>
  </si>
  <si>
    <t>LRL/11</t>
  </si>
  <si>
    <t>LRL/10</t>
  </si>
  <si>
    <t>LLL/56</t>
  </si>
  <si>
    <t>LLL/28</t>
  </si>
  <si>
    <t>LLL/16</t>
  </si>
  <si>
    <t>LLL/12</t>
  </si>
  <si>
    <t>LLL/11</t>
  </si>
  <si>
    <t>LLL/10</t>
  </si>
  <si>
    <t>LRL/9</t>
  </si>
  <si>
    <t>LRL/8</t>
  </si>
  <si>
    <t>LRL/7</t>
  </si>
  <si>
    <t>LLL/25</t>
  </si>
  <si>
    <t>LLL/14</t>
  </si>
  <si>
    <t>LRL/6</t>
  </si>
  <si>
    <t>LRL/5</t>
  </si>
  <si>
    <t>RRR/1</t>
  </si>
  <si>
    <t>III/7</t>
  </si>
  <si>
    <t>III/5</t>
  </si>
  <si>
    <t>III/4</t>
  </si>
  <si>
    <t>III/3</t>
  </si>
  <si>
    <t>III/2</t>
  </si>
  <si>
    <t>III/1</t>
  </si>
  <si>
    <t>LLL/81</t>
  </si>
  <si>
    <t>LLL/79</t>
  </si>
  <si>
    <t>LLL/77</t>
  </si>
  <si>
    <t>LLL/75</t>
  </si>
  <si>
    <t>LLL/70</t>
  </si>
  <si>
    <t>LLL/41</t>
  </si>
  <si>
    <t>LLL/32</t>
  </si>
  <si>
    <t>LLL/22</t>
  </si>
  <si>
    <t>LRL/17</t>
  </si>
  <si>
    <t>LRL/14</t>
  </si>
  <si>
    <t>LRL/20</t>
  </si>
  <si>
    <t>LLL/29</t>
  </si>
  <si>
    <t>LLL/99</t>
  </si>
  <si>
    <t>LLL/96</t>
  </si>
  <si>
    <t>LLL/94</t>
  </si>
  <si>
    <t>LLL/84</t>
  </si>
  <si>
    <t>LLL/82</t>
  </si>
  <si>
    <t>LLL/98</t>
  </si>
  <si>
    <t>LLL/88</t>
  </si>
  <si>
    <t>LLL/86</t>
  </si>
  <si>
    <t>LLL/83</t>
  </si>
  <si>
    <t>LLL/93</t>
  </si>
  <si>
    <t>LLL/87</t>
  </si>
  <si>
    <t>LLL/85</t>
  </si>
  <si>
    <t>LLL/90</t>
  </si>
  <si>
    <t>LLL/74</t>
  </si>
  <si>
    <t>LLL/60</t>
  </si>
  <si>
    <t>RRR/30</t>
  </si>
  <si>
    <t>LLL/42</t>
  </si>
  <si>
    <t>LLL/26</t>
  </si>
  <si>
    <t>LRL/22</t>
  </si>
  <si>
    <t>LRL/21</t>
  </si>
  <si>
    <t>LRL/19</t>
  </si>
  <si>
    <t>LRL/16</t>
  </si>
  <si>
    <t>LRL/12</t>
  </si>
  <si>
    <t>RRR/10</t>
  </si>
  <si>
    <t>RRR/8</t>
  </si>
  <si>
    <t>RRR/85</t>
  </si>
  <si>
    <t>RRR/60</t>
  </si>
  <si>
    <t>RRR/39</t>
  </si>
  <si>
    <t>RRR/33</t>
  </si>
  <si>
    <t>RRR/29</t>
  </si>
  <si>
    <t>RRR/26</t>
  </si>
  <si>
    <t>RRR/25</t>
  </si>
  <si>
    <t>RRR/24</t>
  </si>
  <si>
    <t>RRR/23</t>
  </si>
  <si>
    <t>RRR/22</t>
  </si>
  <si>
    <t>RRR/20</t>
  </si>
  <si>
    <t>RRR/18</t>
  </si>
  <si>
    <t>RRR/15</t>
  </si>
  <si>
    <t>RRR/14</t>
  </si>
  <si>
    <t>RRR/12</t>
  </si>
  <si>
    <t>RRR/9</t>
  </si>
  <si>
    <t>RRR/7</t>
  </si>
  <si>
    <t>RRR/6</t>
  </si>
  <si>
    <t>RRR/3</t>
  </si>
  <si>
    <t>RRR/67</t>
  </si>
  <si>
    <t>RRR/63</t>
  </si>
  <si>
    <t>RRR/59</t>
  </si>
  <si>
    <t>RRR/55</t>
  </si>
  <si>
    <t>RRR/51</t>
  </si>
  <si>
    <t>RRR/50</t>
  </si>
  <si>
    <t>RRR/48</t>
  </si>
  <si>
    <t>RRR/49</t>
  </si>
  <si>
    <t>RRR/47</t>
  </si>
  <si>
    <t>RRR/44</t>
  </si>
  <si>
    <t>RRR/41</t>
  </si>
  <si>
    <t>RRR/37</t>
  </si>
  <si>
    <t>RRR/35</t>
  </si>
  <si>
    <t>RRR/27</t>
  </si>
  <si>
    <t>RRR/45</t>
  </si>
  <si>
    <t>RRR/17</t>
  </si>
  <si>
    <t>RRR/11</t>
  </si>
  <si>
    <t>RRR/54</t>
  </si>
  <si>
    <t>RRR/40</t>
  </si>
  <si>
    <t>RRR/13</t>
  </si>
  <si>
    <t>RRR/5</t>
  </si>
  <si>
    <t>RRR/4</t>
  </si>
  <si>
    <t>RRR/58</t>
  </si>
  <si>
    <t>RRR/52</t>
  </si>
  <si>
    <t>RRR/16</t>
  </si>
  <si>
    <t>RRR/2</t>
  </si>
  <si>
    <t>III/8</t>
  </si>
  <si>
    <t>RRR/42</t>
  </si>
  <si>
    <t>RRR/46</t>
  </si>
  <si>
    <t>RRR/38</t>
  </si>
  <si>
    <t>RRR/43</t>
  </si>
  <si>
    <t>RRR/34</t>
  </si>
  <si>
    <t>RRR/28</t>
  </si>
  <si>
    <t>RRR/68</t>
  </si>
  <si>
    <t>RRR/62</t>
  </si>
  <si>
    <t>RRR/32</t>
  </si>
  <si>
    <t>RRR/81</t>
  </si>
  <si>
    <t>RRR/79</t>
  </si>
  <si>
    <t>RRR/76</t>
  </si>
  <si>
    <t>RRR/75</t>
  </si>
  <si>
    <t>RRR/74</t>
  </si>
  <si>
    <t>RRR/66</t>
  </si>
  <si>
    <t>RRR/21</t>
  </si>
  <si>
    <t>RRR/64</t>
  </si>
  <si>
    <t>III/6</t>
  </si>
  <si>
    <t>RRR/73</t>
  </si>
  <si>
    <t>RRR/70</t>
  </si>
  <si>
    <t>RRR/19</t>
  </si>
  <si>
    <t>Min Mas</t>
  </si>
  <si>
    <t>Power Units Available</t>
  </si>
  <si>
    <t>Stress Column (Eng/SS)</t>
  </si>
  <si>
    <t>Standard Cost (within Federation Territory)</t>
  </si>
  <si>
    <t>Mass (MT)</t>
  </si>
  <si>
    <t>Single</t>
  </si>
  <si>
    <t>Dual</t>
  </si>
  <si>
    <t>Tri</t>
  </si>
  <si>
    <t>Quad</t>
  </si>
  <si>
    <t>Superstructure</t>
  </si>
  <si>
    <t>Year</t>
  </si>
  <si>
    <t>N/A</t>
  </si>
  <si>
    <t>FFTL-1A</t>
  </si>
  <si>
    <t>Q/R</t>
  </si>
  <si>
    <t>FFTL-1B</t>
  </si>
  <si>
    <t>FFTL-2A</t>
  </si>
  <si>
    <t>M/O</t>
  </si>
  <si>
    <t>FFTL-2B</t>
  </si>
  <si>
    <t>FFTL-3A</t>
  </si>
  <si>
    <t>K/O</t>
  </si>
  <si>
    <t>FFTL-3B</t>
  </si>
  <si>
    <t>J/O</t>
  </si>
  <si>
    <t>FFTL-4A</t>
  </si>
  <si>
    <t>N/L</t>
  </si>
  <si>
    <t>FFTL-4B</t>
  </si>
  <si>
    <t>O/M</t>
  </si>
  <si>
    <t>FFTL-5</t>
  </si>
  <si>
    <t>N/M</t>
  </si>
  <si>
    <t>FFTL-6A</t>
  </si>
  <si>
    <t>FFTL-6B</t>
  </si>
  <si>
    <t>FFTL-7</t>
  </si>
  <si>
    <t>AWA-1</t>
  </si>
  <si>
    <t>B/C</t>
  </si>
  <si>
    <t>C/D</t>
  </si>
  <si>
    <t>D/E</t>
  </si>
  <si>
    <t>E/F</t>
  </si>
  <si>
    <t>AWA-2</t>
  </si>
  <si>
    <t>B/D</t>
  </si>
  <si>
    <t>C/E</t>
  </si>
  <si>
    <t>D/F</t>
  </si>
  <si>
    <t>E/G</t>
  </si>
  <si>
    <t>AWB-1</t>
  </si>
  <si>
    <t>H/J</t>
  </si>
  <si>
    <t>H/K</t>
  </si>
  <si>
    <t>I/L</t>
  </si>
  <si>
    <t>J/M</t>
  </si>
  <si>
    <t>AWB-2</t>
  </si>
  <si>
    <t>AWC-1</t>
  </si>
  <si>
    <t>F/H</t>
  </si>
  <si>
    <t>G/H</t>
  </si>
  <si>
    <t>H/I</t>
  </si>
  <si>
    <t>I/J</t>
  </si>
  <si>
    <t>AWD-1</t>
  </si>
  <si>
    <t>K/F</t>
  </si>
  <si>
    <t>L/G</t>
  </si>
  <si>
    <t>M/H</t>
  </si>
  <si>
    <t>AWD-2</t>
  </si>
  <si>
    <t>L/F</t>
  </si>
  <si>
    <t>M/G</t>
  </si>
  <si>
    <t>N/H</t>
  </si>
  <si>
    <t>AWE-1</t>
  </si>
  <si>
    <t>F/I</t>
  </si>
  <si>
    <t>G/J</t>
  </si>
  <si>
    <t>AWE-2</t>
  </si>
  <si>
    <t>F/J</t>
  </si>
  <si>
    <t>G/K</t>
  </si>
  <si>
    <t>H/L</t>
  </si>
  <si>
    <t>AWF-1</t>
  </si>
  <si>
    <t>AWF-2</t>
  </si>
  <si>
    <t>AWG-1</t>
  </si>
  <si>
    <t>K/L</t>
  </si>
  <si>
    <t>L/M</t>
  </si>
  <si>
    <t>M/N</t>
  </si>
  <si>
    <t>AWH-1</t>
  </si>
  <si>
    <t>AWH-2</t>
  </si>
  <si>
    <t>AWI-1</t>
  </si>
  <si>
    <t>F/G</t>
  </si>
  <si>
    <t>AWI-2</t>
  </si>
  <si>
    <t>AWI-3</t>
  </si>
  <si>
    <t>AWJ-1</t>
  </si>
  <si>
    <t>G/I</t>
  </si>
  <si>
    <t>AWJ-2</t>
  </si>
  <si>
    <t>AWK-1</t>
  </si>
  <si>
    <t>AWL-1</t>
  </si>
  <si>
    <t>AWL-2</t>
  </si>
  <si>
    <t>CWA-1</t>
  </si>
  <si>
    <t>CWA-2</t>
  </si>
  <si>
    <t>CWB-1</t>
  </si>
  <si>
    <t>K/M</t>
  </si>
  <si>
    <t>L/N</t>
  </si>
  <si>
    <t>CWB-2</t>
  </si>
  <si>
    <t>N/O</t>
  </si>
  <si>
    <t>CWB-3</t>
  </si>
  <si>
    <t>O/P</t>
  </si>
  <si>
    <t>CWC-1</t>
  </si>
  <si>
    <t>P/N</t>
  </si>
  <si>
    <t>Q/O</t>
  </si>
  <si>
    <t>CWC-2</t>
  </si>
  <si>
    <t>CWD-1</t>
  </si>
  <si>
    <t>CWD-2</t>
  </si>
  <si>
    <t>N/P</t>
  </si>
  <si>
    <t>CWD-3</t>
  </si>
  <si>
    <t>O/Q</t>
  </si>
  <si>
    <t>CWD-4</t>
  </si>
  <si>
    <t>CWF-1</t>
  </si>
  <si>
    <t>CWF-2</t>
  </si>
  <si>
    <t>CWG-1</t>
  </si>
  <si>
    <t>CWG-2</t>
  </si>
  <si>
    <t>CWH-1</t>
  </si>
  <si>
    <t>I/K</t>
  </si>
  <si>
    <t>CWH-2</t>
  </si>
  <si>
    <t>CWH-3</t>
  </si>
  <si>
    <t>CWI-1</t>
  </si>
  <si>
    <t>J/K</t>
  </si>
  <si>
    <t>CWI-2</t>
  </si>
  <si>
    <t>CWJ-1</t>
  </si>
  <si>
    <t>J/L</t>
  </si>
  <si>
    <t>CWJ-2</t>
  </si>
  <si>
    <t>CWJ-3</t>
  </si>
  <si>
    <t>K/N</t>
  </si>
  <si>
    <t>CWK-1</t>
  </si>
  <si>
    <t>CWK-2</t>
  </si>
  <si>
    <t>CWK-3</t>
  </si>
  <si>
    <t>CWL-1</t>
  </si>
  <si>
    <t>CWL-2</t>
  </si>
  <si>
    <t>CWM-1</t>
  </si>
  <si>
    <t>CWM-2</t>
  </si>
  <si>
    <t>CWN-1</t>
  </si>
  <si>
    <t>CWN-2</t>
  </si>
  <si>
    <t>CWO-1</t>
  </si>
  <si>
    <t>L/L</t>
  </si>
  <si>
    <t>M/M</t>
  </si>
  <si>
    <t>N/N</t>
  </si>
  <si>
    <t>CWO-2</t>
  </si>
  <si>
    <t>CWP-1</t>
  </si>
  <si>
    <t>CWP-2</t>
  </si>
  <si>
    <t>CWP-3</t>
  </si>
  <si>
    <t>JVIA-1</t>
  </si>
  <si>
    <t>JVIA-2</t>
  </si>
  <si>
    <t>JVIB-1</t>
  </si>
  <si>
    <t>JVIB-2</t>
  </si>
  <si>
    <t>JVIB-3</t>
  </si>
  <si>
    <t>H/H</t>
  </si>
  <si>
    <t>I/I</t>
  </si>
  <si>
    <t>J/J</t>
  </si>
  <si>
    <t>K/K</t>
  </si>
  <si>
    <t>JVIB-4</t>
  </si>
  <si>
    <t>JVIC-1</t>
  </si>
  <si>
    <t>JVIC-2</t>
  </si>
  <si>
    <t>JVID-1</t>
  </si>
  <si>
    <t>JVID-2</t>
  </si>
  <si>
    <t>JVID-3</t>
  </si>
  <si>
    <t>JVIE-1</t>
  </si>
  <si>
    <t>JVIE-2</t>
  </si>
  <si>
    <t>JVIF-1</t>
  </si>
  <si>
    <t>JVIF-2</t>
  </si>
  <si>
    <t>JVIF-3</t>
  </si>
  <si>
    <t>JVIF-4</t>
  </si>
  <si>
    <t>JVIG-1</t>
  </si>
  <si>
    <t>JVIG-2</t>
  </si>
  <si>
    <t>JVIH-1</t>
  </si>
  <si>
    <t>JVIH-2</t>
  </si>
  <si>
    <t>JVIH-3</t>
  </si>
  <si>
    <t>JVII-1</t>
  </si>
  <si>
    <t>JVII-2</t>
  </si>
  <si>
    <t>JVIJ-1</t>
  </si>
  <si>
    <t>JVIJ-2</t>
  </si>
  <si>
    <t>JVIJ-3</t>
  </si>
  <si>
    <t>JVIK-1</t>
  </si>
  <si>
    <t>JVIK-2</t>
  </si>
  <si>
    <t>JVIL-1</t>
  </si>
  <si>
    <t>EMWA-1</t>
  </si>
  <si>
    <t>EMWA-2</t>
  </si>
  <si>
    <t>EMWB-1</t>
  </si>
  <si>
    <t>EMWB-2</t>
  </si>
  <si>
    <t>EMWC-1</t>
  </si>
  <si>
    <t>EMWD-1</t>
  </si>
  <si>
    <t>EMWD-2</t>
  </si>
  <si>
    <t>EMWD-3</t>
  </si>
  <si>
    <t>EMWE-1</t>
  </si>
  <si>
    <t>EMWE-2</t>
  </si>
  <si>
    <t>EMWE-3</t>
  </si>
  <si>
    <t>EMWF-1</t>
  </si>
  <si>
    <t>EMWF-2</t>
  </si>
  <si>
    <t>EMWG-1</t>
  </si>
  <si>
    <t>EMWH-1</t>
  </si>
  <si>
    <t>EMWH-2</t>
  </si>
  <si>
    <t>EMWI-1</t>
  </si>
  <si>
    <t>EMWI-2</t>
  </si>
  <si>
    <t>EMWI-3</t>
  </si>
  <si>
    <t>FWA-1</t>
  </si>
  <si>
    <t>I/M</t>
  </si>
  <si>
    <t>FWA-2</t>
  </si>
  <si>
    <t>L/O</t>
  </si>
  <si>
    <t>FWB-1</t>
  </si>
  <si>
    <t>FWB-2</t>
  </si>
  <si>
    <t>FWC-1</t>
  </si>
  <si>
    <t>FWC-2</t>
  </si>
  <si>
    <t>M/K</t>
  </si>
  <si>
    <t>O/N</t>
  </si>
  <si>
    <t>P/O</t>
  </si>
  <si>
    <t>FWD-1</t>
  </si>
  <si>
    <t>N/I</t>
  </si>
  <si>
    <t>FWD-2</t>
  </si>
  <si>
    <t>O/I</t>
  </si>
  <si>
    <t>FWE-1</t>
  </si>
  <si>
    <t>FWE-2</t>
  </si>
  <si>
    <t>FWF-1</t>
  </si>
  <si>
    <t>F/K</t>
  </si>
  <si>
    <t>G/L</t>
  </si>
  <si>
    <t>H/M</t>
  </si>
  <si>
    <t>I/N</t>
  </si>
  <si>
    <t>FWF-2</t>
  </si>
  <si>
    <t>FWG-1</t>
  </si>
  <si>
    <t>FWG-2</t>
  </si>
  <si>
    <t>FWG-3</t>
  </si>
  <si>
    <t>E/H</t>
  </si>
  <si>
    <t>FWH-1</t>
  </si>
  <si>
    <t>P/Q</t>
  </si>
  <si>
    <t>R/R</t>
  </si>
  <si>
    <t>FWH-2</t>
  </si>
  <si>
    <t>R/S</t>
  </si>
  <si>
    <t>FWI-1</t>
  </si>
  <si>
    <t>P/R</t>
  </si>
  <si>
    <t>FWJ-1</t>
  </si>
  <si>
    <t>FWJ-2</t>
  </si>
  <si>
    <t>FWK-1</t>
  </si>
  <si>
    <t>G/F</t>
  </si>
  <si>
    <t>FWL-1</t>
  </si>
  <si>
    <t>FWL-2</t>
  </si>
  <si>
    <t>FWM-1</t>
  </si>
  <si>
    <t>FWM-2</t>
  </si>
  <si>
    <t>FWN-1</t>
  </si>
  <si>
    <t>FWN-2</t>
  </si>
  <si>
    <t>FWN-3</t>
  </si>
  <si>
    <t>FWO-1</t>
  </si>
  <si>
    <t>FWO-2</t>
  </si>
  <si>
    <t>FWP-1</t>
  </si>
  <si>
    <t>FWP-2</t>
  </si>
  <si>
    <t>FWQ-1</t>
  </si>
  <si>
    <t>FWR-1</t>
  </si>
  <si>
    <t>FWR-2</t>
  </si>
  <si>
    <t>FWS-1</t>
  </si>
  <si>
    <t>FWS-2</t>
  </si>
  <si>
    <t>FWT-1</t>
  </si>
  <si>
    <t>FWU-1</t>
  </si>
  <si>
    <t>FWV-1</t>
  </si>
  <si>
    <t>FWW-1</t>
  </si>
  <si>
    <t>FWX-1</t>
  </si>
  <si>
    <t>FWY-1</t>
  </si>
  <si>
    <t>FWY-2</t>
  </si>
  <si>
    <t>FWY-3</t>
  </si>
  <si>
    <t>FWY-4</t>
  </si>
  <si>
    <t>FNWD-1a</t>
  </si>
  <si>
    <t>FNWD-1b</t>
  </si>
  <si>
    <t>FNWD-2a</t>
  </si>
  <si>
    <t>FNWD-2b</t>
  </si>
  <si>
    <t>FNWD-3a</t>
  </si>
  <si>
    <t>FNWD-3b</t>
  </si>
  <si>
    <t>FNWD-4a</t>
  </si>
  <si>
    <t>FNWD-4b</t>
  </si>
  <si>
    <t>FNWD-4c</t>
  </si>
  <si>
    <t>FNWD-5a</t>
  </si>
  <si>
    <t>FNWD-5b</t>
  </si>
  <si>
    <t>FNWD-5c</t>
  </si>
  <si>
    <t>FNWD-6a</t>
  </si>
  <si>
    <t>FNWD-6b</t>
  </si>
  <si>
    <t>FNWD-6c</t>
  </si>
  <si>
    <t>FXMW-1</t>
  </si>
  <si>
    <t>FXMW-2</t>
  </si>
  <si>
    <t>FXMW-3</t>
  </si>
  <si>
    <t>FMWA</t>
  </si>
  <si>
    <t>A/A</t>
  </si>
  <si>
    <t>B/B</t>
  </si>
  <si>
    <t>C/C</t>
  </si>
  <si>
    <t>FMWB</t>
  </si>
  <si>
    <t>FMWC</t>
  </si>
  <si>
    <t>D/D</t>
  </si>
  <si>
    <t>FSLA</t>
  </si>
  <si>
    <t>FSLB</t>
  </si>
  <si>
    <t>FSLC</t>
  </si>
  <si>
    <t>FRAW-1</t>
  </si>
  <si>
    <t>FRAW-2</t>
  </si>
  <si>
    <t>FRWB-1</t>
  </si>
  <si>
    <t>FRWB-2</t>
  </si>
  <si>
    <t>FRWC-1</t>
  </si>
  <si>
    <t>FRWC-2</t>
  </si>
  <si>
    <t>FRWD-1</t>
  </si>
  <si>
    <t>FRWE-1</t>
  </si>
  <si>
    <t>FRWE-2</t>
  </si>
  <si>
    <t>FRWF-1</t>
  </si>
  <si>
    <t>FRWF-2</t>
  </si>
  <si>
    <t>FRWG-1</t>
  </si>
  <si>
    <t>FRWG-2</t>
  </si>
  <si>
    <t>FRWG-3</t>
  </si>
  <si>
    <t>FRWH-1</t>
  </si>
  <si>
    <t>FRWH-2</t>
  </si>
  <si>
    <t>FRWI-1</t>
  </si>
  <si>
    <t>FRWI-2</t>
  </si>
  <si>
    <t>FRWJ-1</t>
  </si>
  <si>
    <t>D/G</t>
  </si>
  <si>
    <t>FRWK-1</t>
  </si>
  <si>
    <t>FRWL-1</t>
  </si>
  <si>
    <t>FRWL-2</t>
  </si>
  <si>
    <t>FRWM-1</t>
  </si>
  <si>
    <t>FRWM-2</t>
  </si>
  <si>
    <t>FRWN-1</t>
  </si>
  <si>
    <t>FRWN-2</t>
  </si>
  <si>
    <t>FRWO-1</t>
  </si>
  <si>
    <t>FRWO-2</t>
  </si>
  <si>
    <t>FRWO-3</t>
  </si>
  <si>
    <t>FRWP-1</t>
  </si>
  <si>
    <t>FRWP-2</t>
  </si>
  <si>
    <t>FRWQ-1</t>
  </si>
  <si>
    <t>FRWQ-2</t>
  </si>
  <si>
    <t>FRWR-1</t>
  </si>
  <si>
    <t>FRWR-2</t>
  </si>
  <si>
    <t>FRWS-1</t>
  </si>
  <si>
    <t>FRWS-2</t>
  </si>
  <si>
    <t>FRWS-3</t>
  </si>
  <si>
    <t>FRWT-1</t>
  </si>
  <si>
    <t>GWA-1</t>
  </si>
  <si>
    <t>GWA-2</t>
  </si>
  <si>
    <t>GWB-1</t>
  </si>
  <si>
    <t>GWB-2</t>
  </si>
  <si>
    <t>GWC-1</t>
  </si>
  <si>
    <t>GWC-2</t>
  </si>
  <si>
    <t>M/P</t>
  </si>
  <si>
    <t>N/Q</t>
  </si>
  <si>
    <t>O/R</t>
  </si>
  <si>
    <t>GWD-1</t>
  </si>
  <si>
    <t>O/L</t>
  </si>
  <si>
    <t>P/M</t>
  </si>
  <si>
    <t>Q/N</t>
  </si>
  <si>
    <t>GWD-2</t>
  </si>
  <si>
    <t>Q/P</t>
  </si>
  <si>
    <t>R/Q</t>
  </si>
  <si>
    <t>GWD-3</t>
  </si>
  <si>
    <t>Q/Q</t>
  </si>
  <si>
    <t>GWE-1</t>
  </si>
  <si>
    <t>GWE-2</t>
  </si>
  <si>
    <t>GWF-1</t>
  </si>
  <si>
    <t>GWF-2</t>
  </si>
  <si>
    <t>GWG-1</t>
  </si>
  <si>
    <t>GWG-2</t>
  </si>
  <si>
    <t>GWG-3</t>
  </si>
  <si>
    <t>GWH-1</t>
  </si>
  <si>
    <t>GWH-2</t>
  </si>
  <si>
    <t>GWI-1</t>
  </si>
  <si>
    <t>GWI-2</t>
  </si>
  <si>
    <t>GWJ-1</t>
  </si>
  <si>
    <t>GWJ-2</t>
  </si>
  <si>
    <t>GWJ-3</t>
  </si>
  <si>
    <t>GWK-1</t>
  </si>
  <si>
    <t>GWK-2</t>
  </si>
  <si>
    <t>GWL-1</t>
  </si>
  <si>
    <t>GWL-2</t>
  </si>
  <si>
    <t>GWL-3</t>
  </si>
  <si>
    <t>GWM-1</t>
  </si>
  <si>
    <t>GWM-2</t>
  </si>
  <si>
    <t>GWM-3</t>
  </si>
  <si>
    <t>GWN-1</t>
  </si>
  <si>
    <t>GWN-2</t>
  </si>
  <si>
    <t>GWO-1</t>
  </si>
  <si>
    <t>GWO-2</t>
  </si>
  <si>
    <t>GMAMPG-1</t>
  </si>
  <si>
    <t>GMAMPG-2</t>
  </si>
  <si>
    <t>GMAMPG-3</t>
  </si>
  <si>
    <t>GMAMPG-4</t>
  </si>
  <si>
    <t>GMAMPG-5</t>
  </si>
  <si>
    <t>GMAMPG-6</t>
  </si>
  <si>
    <t>GMAMPG-7</t>
  </si>
  <si>
    <t>GMAMPG-8</t>
  </si>
  <si>
    <t>GMAMPG-9</t>
  </si>
  <si>
    <t>GMAMPG-10</t>
  </si>
  <si>
    <t>KWA-1</t>
  </si>
  <si>
    <t>KWA-2</t>
  </si>
  <si>
    <t>KWB-1</t>
  </si>
  <si>
    <t>KWB-2</t>
  </si>
  <si>
    <t>KWB-3</t>
  </si>
  <si>
    <t>P/P</t>
  </si>
  <si>
    <t>KWC-1</t>
  </si>
  <si>
    <t>KWC-2</t>
  </si>
  <si>
    <t>KWC-3</t>
  </si>
  <si>
    <t>KWD-1</t>
  </si>
  <si>
    <t>KWD-2</t>
  </si>
  <si>
    <t>KWE-1</t>
  </si>
  <si>
    <t>KWE-2</t>
  </si>
  <si>
    <t>KWE-3</t>
  </si>
  <si>
    <t>KWF-1</t>
  </si>
  <si>
    <t>KWF-2</t>
  </si>
  <si>
    <t>KWG-1</t>
  </si>
  <si>
    <t>J/N</t>
  </si>
  <si>
    <t>KWG-2</t>
  </si>
  <si>
    <t>KWG-3</t>
  </si>
  <si>
    <t>KWH-1</t>
  </si>
  <si>
    <t>KWH-2</t>
  </si>
  <si>
    <t>KWI-1</t>
  </si>
  <si>
    <t>KWI-2</t>
  </si>
  <si>
    <t>KWI-3</t>
  </si>
  <si>
    <t>KWJ-1</t>
  </si>
  <si>
    <t>KWJ-2</t>
  </si>
  <si>
    <t>KWK-1</t>
  </si>
  <si>
    <t>KWK-2</t>
  </si>
  <si>
    <t>KWK-3</t>
  </si>
  <si>
    <t>KWL-1</t>
  </si>
  <si>
    <t>KWL-2</t>
  </si>
  <si>
    <t>KWM-1</t>
  </si>
  <si>
    <t>KWM-2</t>
  </si>
  <si>
    <t>KWM-3</t>
  </si>
  <si>
    <t>KWM-4</t>
  </si>
  <si>
    <t>KWN-1</t>
  </si>
  <si>
    <t>KWN-2</t>
  </si>
  <si>
    <t>KWN-3</t>
  </si>
  <si>
    <t>KWO-1</t>
  </si>
  <si>
    <t>KWO-2</t>
  </si>
  <si>
    <t>KWO-3</t>
  </si>
  <si>
    <t>KWP-1</t>
  </si>
  <si>
    <t>KWP-2</t>
  </si>
  <si>
    <t>KWQ-1</t>
  </si>
  <si>
    <t>KWQ-2</t>
  </si>
  <si>
    <t>KSLA</t>
  </si>
  <si>
    <t>KSLB</t>
  </si>
  <si>
    <t>KSLC</t>
  </si>
  <si>
    <t>KSLD</t>
  </si>
  <si>
    <t>NWA-1</t>
  </si>
  <si>
    <t>NWA-2</t>
  </si>
  <si>
    <t>NWB-1</t>
  </si>
  <si>
    <t>NWB-2</t>
  </si>
  <si>
    <t>NWB-3</t>
  </si>
  <si>
    <t>NWC-1</t>
  </si>
  <si>
    <t>NWC-2</t>
  </si>
  <si>
    <t>NWD-1</t>
  </si>
  <si>
    <t>NWD-2</t>
  </si>
  <si>
    <t>NWE-1</t>
  </si>
  <si>
    <t>NWE-2</t>
  </si>
  <si>
    <t>NWF-1</t>
  </si>
  <si>
    <t>NWF-2</t>
  </si>
  <si>
    <t>NWF-3</t>
  </si>
  <si>
    <t>NWG-1</t>
  </si>
  <si>
    <t>NWG-2</t>
  </si>
  <si>
    <t>NWH-1</t>
  </si>
  <si>
    <t>NWH-2</t>
  </si>
  <si>
    <t>NWI-1</t>
  </si>
  <si>
    <t>NWI-2</t>
  </si>
  <si>
    <t>NWJ-1</t>
  </si>
  <si>
    <t>NWJ-2</t>
  </si>
  <si>
    <t>NWJ-3</t>
  </si>
  <si>
    <t>NWK-1</t>
  </si>
  <si>
    <t>NWK-2</t>
  </si>
  <si>
    <t>NWK-3</t>
  </si>
  <si>
    <t>NWL-1</t>
  </si>
  <si>
    <t>NWL-2</t>
  </si>
  <si>
    <t>NWL-3</t>
  </si>
  <si>
    <t>NWM-1</t>
  </si>
  <si>
    <t>NWM-2</t>
  </si>
  <si>
    <t>OWA-1</t>
  </si>
  <si>
    <t>E/D</t>
  </si>
  <si>
    <t>H/G</t>
  </si>
  <si>
    <t>I/H</t>
  </si>
  <si>
    <t>OWA-2</t>
  </si>
  <si>
    <t>F/D</t>
  </si>
  <si>
    <t>OWB-1</t>
  </si>
  <si>
    <t>OWB-2</t>
  </si>
  <si>
    <t>OWC-1</t>
  </si>
  <si>
    <t>E/E</t>
  </si>
  <si>
    <t>OWC-2</t>
  </si>
  <si>
    <t>OWD-1</t>
  </si>
  <si>
    <t>OWD-2</t>
  </si>
  <si>
    <t>OWD-3</t>
  </si>
  <si>
    <t>OWE-1</t>
  </si>
  <si>
    <t>OWE-2</t>
  </si>
  <si>
    <t>OWF-1</t>
  </si>
  <si>
    <t>OWF-2</t>
  </si>
  <si>
    <t>OWF-3</t>
  </si>
  <si>
    <t>OWG-1</t>
  </si>
  <si>
    <t>J/H</t>
  </si>
  <si>
    <t>L/J</t>
  </si>
  <si>
    <t>OWG-2</t>
  </si>
  <si>
    <t>OWH-1</t>
  </si>
  <si>
    <t>OWH-2</t>
  </si>
  <si>
    <t>OWI-1</t>
  </si>
  <si>
    <t>OWI-2</t>
  </si>
  <si>
    <t>OWI-3</t>
  </si>
  <si>
    <t>OWJ-1</t>
  </si>
  <si>
    <t>OWJ-2</t>
  </si>
  <si>
    <t>OWJ-3</t>
  </si>
  <si>
    <t>OWK-1</t>
  </si>
  <si>
    <t>OWK-2</t>
  </si>
  <si>
    <t>OWL-1</t>
  </si>
  <si>
    <t>L/P</t>
  </si>
  <si>
    <t>OWM-1</t>
  </si>
  <si>
    <t>OWM-2</t>
  </si>
  <si>
    <t>RWA-1</t>
  </si>
  <si>
    <t>RWA-2</t>
  </si>
  <si>
    <t>RWB-1</t>
  </si>
  <si>
    <t>RWB-2</t>
  </si>
  <si>
    <t>RWC-1</t>
  </si>
  <si>
    <t>RWC-2</t>
  </si>
  <si>
    <t>RWD-1</t>
  </si>
  <si>
    <t>O/O</t>
  </si>
  <si>
    <t>RWD-2</t>
  </si>
  <si>
    <t>RWD-3</t>
  </si>
  <si>
    <t>RWE-1</t>
  </si>
  <si>
    <t>RWE-2</t>
  </si>
  <si>
    <t>RWF-1</t>
  </si>
  <si>
    <t>RWF-2</t>
  </si>
  <si>
    <t>F/L</t>
  </si>
  <si>
    <t>G/M</t>
  </si>
  <si>
    <t>H/N</t>
  </si>
  <si>
    <t>I/O</t>
  </si>
  <si>
    <t>RWF-3</t>
  </si>
  <si>
    <t>G/N</t>
  </si>
  <si>
    <t>H/O</t>
  </si>
  <si>
    <t>I/P</t>
  </si>
  <si>
    <t>RWG-1</t>
  </si>
  <si>
    <t>RWG-2</t>
  </si>
  <si>
    <t>RWH-1</t>
  </si>
  <si>
    <t>RWH-2</t>
  </si>
  <si>
    <t>RWI-1</t>
  </si>
  <si>
    <t>RWJ-1</t>
  </si>
  <si>
    <t>RWJ-2</t>
  </si>
  <si>
    <t>RWJ-3</t>
  </si>
  <si>
    <t>RWK-1</t>
  </si>
  <si>
    <t>RWK-2</t>
  </si>
  <si>
    <t>RWK-3</t>
  </si>
  <si>
    <t>RWL-1</t>
  </si>
  <si>
    <t>RWL-2</t>
  </si>
  <si>
    <t>RWL-3</t>
  </si>
  <si>
    <t>RWM-1</t>
  </si>
  <si>
    <t>RWM-2</t>
  </si>
  <si>
    <t>RWN-1</t>
  </si>
  <si>
    <t>RWN-2</t>
  </si>
  <si>
    <t>RWO-1</t>
  </si>
  <si>
    <t>RWO-2</t>
  </si>
  <si>
    <t>RWO-3</t>
  </si>
  <si>
    <t>RWP-1</t>
  </si>
  <si>
    <t>RWP-2</t>
  </si>
  <si>
    <t>RWQ-1</t>
  </si>
  <si>
    <t>RWQ-2</t>
  </si>
  <si>
    <t>RWQ-3</t>
  </si>
  <si>
    <t>RWR-1</t>
  </si>
  <si>
    <t>RWR-2</t>
  </si>
  <si>
    <t>RWS-1</t>
  </si>
  <si>
    <t>RWS-2</t>
  </si>
  <si>
    <t>RWT-1</t>
  </si>
  <si>
    <t>TEWA-1</t>
  </si>
  <si>
    <t>TEWA-2</t>
  </si>
  <si>
    <t>TEWB-1</t>
  </si>
  <si>
    <t>TEWB-2</t>
  </si>
  <si>
    <t>TEWB-3</t>
  </si>
  <si>
    <t>TEWC-1</t>
  </si>
  <si>
    <t>TEWC-2</t>
  </si>
  <si>
    <t>TEWD-1</t>
  </si>
  <si>
    <t>TEWE-1</t>
  </si>
  <si>
    <t>TEWE-2</t>
  </si>
  <si>
    <t>TWA-1</t>
  </si>
  <si>
    <t>A/B</t>
  </si>
  <si>
    <t>TWA-2</t>
  </si>
  <si>
    <t>TWB-1</t>
  </si>
  <si>
    <t>B/H</t>
  </si>
  <si>
    <t>D/J</t>
  </si>
  <si>
    <t>E/K</t>
  </si>
  <si>
    <t>TWB-2</t>
  </si>
  <si>
    <t>TWC-1</t>
  </si>
  <si>
    <t>D/H</t>
  </si>
  <si>
    <t>E/I</t>
  </si>
  <si>
    <t>TWC-2</t>
  </si>
  <si>
    <t>TWD-1</t>
  </si>
  <si>
    <t>E/J</t>
  </si>
  <si>
    <t>TWD-2</t>
  </si>
  <si>
    <t>TWE-1</t>
  </si>
  <si>
    <t>TWE-2</t>
  </si>
  <si>
    <t>TWF-1</t>
  </si>
  <si>
    <t>TWF-2</t>
  </si>
  <si>
    <t>TWG-1</t>
  </si>
  <si>
    <t>TWG-2</t>
  </si>
  <si>
    <t>TWH-1</t>
  </si>
  <si>
    <t>TWH-2</t>
  </si>
  <si>
    <t>TWI-1</t>
  </si>
  <si>
    <t>TWI-2</t>
  </si>
  <si>
    <t>TWJ-1</t>
  </si>
  <si>
    <t>TWJ-2</t>
  </si>
  <si>
    <t>TWK-1</t>
  </si>
  <si>
    <t>TWK-2</t>
  </si>
  <si>
    <t>TWL-1</t>
  </si>
  <si>
    <t>TWL-2</t>
  </si>
  <si>
    <t>VWA-1</t>
  </si>
  <si>
    <t>VWA-2</t>
  </si>
  <si>
    <t>VWA-3</t>
  </si>
  <si>
    <t>VWB-1</t>
  </si>
  <si>
    <t>VWB-2</t>
  </si>
  <si>
    <t>VWC-1</t>
  </si>
  <si>
    <t>VWC-2</t>
  </si>
  <si>
    <t>VWD-1</t>
  </si>
  <si>
    <t>VWD-2</t>
  </si>
  <si>
    <t>VWD-3</t>
  </si>
  <si>
    <t>VWD-4</t>
  </si>
  <si>
    <t>VWE-1</t>
  </si>
  <si>
    <t>F/F</t>
  </si>
  <si>
    <t>G/G</t>
  </si>
  <si>
    <t>VWE-2</t>
  </si>
  <si>
    <t>VWE-3</t>
  </si>
  <si>
    <t>VWF-1</t>
  </si>
  <si>
    <t>VWF-2</t>
  </si>
  <si>
    <t>VWG-1</t>
  </si>
  <si>
    <t>VWG-2</t>
  </si>
  <si>
    <t>VWG-3</t>
  </si>
  <si>
    <t>VWG-4</t>
  </si>
  <si>
    <t>VWH-1</t>
  </si>
  <si>
    <t>VWH-2</t>
  </si>
  <si>
    <t>VWH-3</t>
  </si>
  <si>
    <t>VWI-1</t>
  </si>
  <si>
    <t>VWI-2</t>
  </si>
  <si>
    <t>VWJ-1</t>
  </si>
  <si>
    <t>VWJ-2</t>
  </si>
  <si>
    <t>VWK-1</t>
  </si>
  <si>
    <t>VWK-2</t>
  </si>
  <si>
    <t>VWK-3</t>
  </si>
  <si>
    <t>CSMA-1</t>
  </si>
  <si>
    <t>-/-</t>
  </si>
  <si>
    <t>CSMA-2</t>
  </si>
  <si>
    <t>CSMA-3</t>
  </si>
  <si>
    <t>CSMA-4</t>
  </si>
  <si>
    <t>CSMA-5</t>
  </si>
  <si>
    <t>CSMA-6</t>
  </si>
  <si>
    <t>CSMA-7</t>
  </si>
  <si>
    <t>CSMA-8</t>
  </si>
  <si>
    <t>CSMA-9</t>
  </si>
  <si>
    <t>CSMA-10</t>
  </si>
  <si>
    <t>CSMA-11</t>
  </si>
  <si>
    <t>RMAPG-1</t>
  </si>
  <si>
    <t>RMAPG-2</t>
  </si>
  <si>
    <t>RMAPG-3</t>
  </si>
  <si>
    <t>RMAPG-4</t>
  </si>
  <si>
    <t>RMAPG-X1</t>
  </si>
  <si>
    <t>RMAPG-X2</t>
  </si>
  <si>
    <t>KMAPG-1</t>
  </si>
  <si>
    <t>KMAPG-2</t>
  </si>
  <si>
    <t>KMAPG-3</t>
  </si>
  <si>
    <t>KMAPG-4</t>
  </si>
  <si>
    <t>KMAPG-5</t>
  </si>
  <si>
    <t>KMAPG-X1</t>
  </si>
  <si>
    <t>FMAPG-1</t>
  </si>
  <si>
    <t>FMAPG-1t</t>
  </si>
  <si>
    <t>FMAPG-2</t>
  </si>
  <si>
    <t>FMAPG-2t</t>
  </si>
  <si>
    <t>FMAPG-3</t>
  </si>
  <si>
    <t>FMAPG-3t</t>
  </si>
  <si>
    <t>FMAPG-4</t>
  </si>
  <si>
    <t>FMAPG-5</t>
  </si>
  <si>
    <t>FMAPG-6</t>
  </si>
  <si>
    <t>FMAPG-X1</t>
  </si>
  <si>
    <t>RSLA</t>
  </si>
  <si>
    <t>Computer Requirement</t>
  </si>
  <si>
    <t>Engine Type</t>
  </si>
  <si>
    <t>Cost (MCr)</t>
  </si>
  <si>
    <t>AIA-1</t>
  </si>
  <si>
    <t>AIA-2</t>
  </si>
  <si>
    <t>AIA-3</t>
  </si>
  <si>
    <t>AIB-1</t>
  </si>
  <si>
    <t>AIB-2</t>
  </si>
  <si>
    <t>AIC-1</t>
  </si>
  <si>
    <t>AIC-2</t>
  </si>
  <si>
    <t>AID-1</t>
  </si>
  <si>
    <t>AID-2</t>
  </si>
  <si>
    <t>AIE-1</t>
  </si>
  <si>
    <t>AIE-2</t>
  </si>
  <si>
    <t>AIE-3</t>
  </si>
  <si>
    <t>AIF-1</t>
  </si>
  <si>
    <t>AIF-2</t>
  </si>
  <si>
    <t>AIF-3</t>
  </si>
  <si>
    <t>AIG-1</t>
  </si>
  <si>
    <t>AIG-2</t>
  </si>
  <si>
    <t>AIG-3</t>
  </si>
  <si>
    <t>AIH-1</t>
  </si>
  <si>
    <t>AIH-2</t>
  </si>
  <si>
    <t>AIH-3</t>
  </si>
  <si>
    <t>AII-1</t>
  </si>
  <si>
    <t>AII-2</t>
  </si>
  <si>
    <t>AII-3</t>
  </si>
  <si>
    <t>CIA-1</t>
  </si>
  <si>
    <t>CIA-2</t>
  </si>
  <si>
    <t>CIA-3</t>
  </si>
  <si>
    <t>CIA-4</t>
  </si>
  <si>
    <t>CIB-1</t>
  </si>
  <si>
    <t>CIB-2</t>
  </si>
  <si>
    <t>CIC-1</t>
  </si>
  <si>
    <t>CIC-2</t>
  </si>
  <si>
    <t>CID-1</t>
  </si>
  <si>
    <t>CID-2</t>
  </si>
  <si>
    <t>CIE-1</t>
  </si>
  <si>
    <t>CIE-2</t>
  </si>
  <si>
    <t>CIE-3</t>
  </si>
  <si>
    <t>CIG-1</t>
  </si>
  <si>
    <t>CIG-2</t>
  </si>
  <si>
    <t>CIG-3</t>
  </si>
  <si>
    <t>CIG-4</t>
  </si>
  <si>
    <t>CIH-1</t>
  </si>
  <si>
    <t>CIH-2</t>
  </si>
  <si>
    <t>CIH-3</t>
  </si>
  <si>
    <t>CII-1</t>
  </si>
  <si>
    <t>CII-2</t>
  </si>
  <si>
    <t>CIJ-1</t>
  </si>
  <si>
    <t>CIJ-2</t>
  </si>
  <si>
    <t>CIJ-3</t>
  </si>
  <si>
    <t>EPIA-1</t>
  </si>
  <si>
    <t>EPIA-2</t>
  </si>
  <si>
    <t>EPIA-3</t>
  </si>
  <si>
    <t>EPIB-1</t>
  </si>
  <si>
    <t>EPIB-2</t>
  </si>
  <si>
    <t>EPIC-1</t>
  </si>
  <si>
    <t>EPIC-2</t>
  </si>
  <si>
    <t>EPIC-3</t>
  </si>
  <si>
    <t>EPID-1</t>
  </si>
  <si>
    <t>EPID-2</t>
  </si>
  <si>
    <t>EPIE-1</t>
  </si>
  <si>
    <t>EPIE-10</t>
  </si>
  <si>
    <t>EPIE-2</t>
  </si>
  <si>
    <t>EPIE-3</t>
  </si>
  <si>
    <t>EPIE-4</t>
  </si>
  <si>
    <t>EPIE-5</t>
  </si>
  <si>
    <t>EPIE-6</t>
  </si>
  <si>
    <t>EPIE-7</t>
  </si>
  <si>
    <t>EPIE-8</t>
  </si>
  <si>
    <t>EPIE-9</t>
  </si>
  <si>
    <t>FIA-1</t>
  </si>
  <si>
    <t>FIA-2</t>
  </si>
  <si>
    <t>FIA-3</t>
  </si>
  <si>
    <t>FIB-1</t>
  </si>
  <si>
    <t>FIB-2</t>
  </si>
  <si>
    <t>FIB-3</t>
  </si>
  <si>
    <t>FIC-1</t>
  </si>
  <si>
    <t>FIC-2</t>
  </si>
  <si>
    <t>FIC-3</t>
  </si>
  <si>
    <t>FID-1</t>
  </si>
  <si>
    <t>FID-2</t>
  </si>
  <si>
    <t>FID-3</t>
  </si>
  <si>
    <t>FIE-1</t>
  </si>
  <si>
    <t>FIE-2</t>
  </si>
  <si>
    <t>FIE-3</t>
  </si>
  <si>
    <t>FIF-1</t>
  </si>
  <si>
    <t>FIF-2</t>
  </si>
  <si>
    <t>FIF-3</t>
  </si>
  <si>
    <t>FIG-1</t>
  </si>
  <si>
    <t>FIG-2</t>
  </si>
  <si>
    <t>FIG-3</t>
  </si>
  <si>
    <t>FIH-1</t>
  </si>
  <si>
    <t>FIH-2</t>
  </si>
  <si>
    <t>FIH-3</t>
  </si>
  <si>
    <t>FII-1</t>
  </si>
  <si>
    <t>FII-10</t>
  </si>
  <si>
    <t>FII-2</t>
  </si>
  <si>
    <t>FII-3</t>
  </si>
  <si>
    <t>FII-4</t>
  </si>
  <si>
    <t>FII-5</t>
  </si>
  <si>
    <t>FII-6</t>
  </si>
  <si>
    <t>FII-7</t>
  </si>
  <si>
    <t>FII-8</t>
  </si>
  <si>
    <t>FII-9</t>
  </si>
  <si>
    <t>FIJ-1</t>
  </si>
  <si>
    <t>FIJ-10</t>
  </si>
  <si>
    <t>FIJ-2</t>
  </si>
  <si>
    <t>FIJ-3</t>
  </si>
  <si>
    <t>FIJ-4</t>
  </si>
  <si>
    <t>FIJ-5</t>
  </si>
  <si>
    <t>FIJ-6</t>
  </si>
  <si>
    <t>FIJ-7</t>
  </si>
  <si>
    <t>FIJ-8</t>
  </si>
  <si>
    <t>FIJ-9</t>
  </si>
  <si>
    <t>FIK-1</t>
  </si>
  <si>
    <t>FIK-10</t>
  </si>
  <si>
    <t>FIK-2</t>
  </si>
  <si>
    <t>FIK-3</t>
  </si>
  <si>
    <t>FIK-4</t>
  </si>
  <si>
    <t>FIK-5</t>
  </si>
  <si>
    <t>FIK-6</t>
  </si>
  <si>
    <t>FIK-7</t>
  </si>
  <si>
    <t>FIK-8</t>
  </si>
  <si>
    <t>FIK-9</t>
  </si>
  <si>
    <t>FIL-1</t>
  </si>
  <si>
    <t>FIL-10</t>
  </si>
  <si>
    <t>FIL-2</t>
  </si>
  <si>
    <t>FIL-3</t>
  </si>
  <si>
    <t>FIL-4</t>
  </si>
  <si>
    <t>FIL-5</t>
  </si>
  <si>
    <t>FIL-6</t>
  </si>
  <si>
    <t>FIL-7</t>
  </si>
  <si>
    <t>FIL-8</t>
  </si>
  <si>
    <t>FIL-9</t>
  </si>
  <si>
    <t>FIM-1</t>
  </si>
  <si>
    <t>FMIA</t>
  </si>
  <si>
    <t>FMIB</t>
  </si>
  <si>
    <t>FMIC</t>
  </si>
  <si>
    <t>FNSP-1A</t>
  </si>
  <si>
    <t>FNSP-1B</t>
  </si>
  <si>
    <t>FNSP-2A</t>
  </si>
  <si>
    <t>FNSP-2B</t>
  </si>
  <si>
    <t>FNSP-2C</t>
  </si>
  <si>
    <t>FNSP-3A</t>
  </si>
  <si>
    <t>FNSP-3B</t>
  </si>
  <si>
    <t>FNSP-3C</t>
  </si>
  <si>
    <t>FNSP-4A</t>
  </si>
  <si>
    <t>FNSP-4B</t>
  </si>
  <si>
    <t>FNSP-4C</t>
  </si>
  <si>
    <t>FNSP-5A</t>
  </si>
  <si>
    <t>FNSP-5B</t>
  </si>
  <si>
    <t>FNSP-5C</t>
  </si>
  <si>
    <t>FNSP-6A</t>
  </si>
  <si>
    <t>FNSP-6B</t>
  </si>
  <si>
    <t>FNSP-6C</t>
  </si>
  <si>
    <t>FNSP-X</t>
  </si>
  <si>
    <t>FRAI-1</t>
  </si>
  <si>
    <t>FRAI-2</t>
  </si>
  <si>
    <t>FRAI-3</t>
  </si>
  <si>
    <t>FRBI-1</t>
  </si>
  <si>
    <t>FRBI-2</t>
  </si>
  <si>
    <t>FRCI-1</t>
  </si>
  <si>
    <t>FRCI-2</t>
  </si>
  <si>
    <t>FRCI-3</t>
  </si>
  <si>
    <t>FRDI-1</t>
  </si>
  <si>
    <t>FRDI-2</t>
  </si>
  <si>
    <t>FRDI-3</t>
  </si>
  <si>
    <t>FREI-1</t>
  </si>
  <si>
    <t>FREI-2</t>
  </si>
  <si>
    <t>FREI-3</t>
  </si>
  <si>
    <t>FRFI-1</t>
  </si>
  <si>
    <t>FRFI-2</t>
  </si>
  <si>
    <t>FRFI-3</t>
  </si>
  <si>
    <t>FRGI-1</t>
  </si>
  <si>
    <t>FRGI-2</t>
  </si>
  <si>
    <t>FRGI-3</t>
  </si>
  <si>
    <t>FRHI-1</t>
  </si>
  <si>
    <t>FRHI-2</t>
  </si>
  <si>
    <t>FRHI-3</t>
  </si>
  <si>
    <t>FRII-1</t>
  </si>
  <si>
    <t>FRII-2</t>
  </si>
  <si>
    <t>FRII-3</t>
  </si>
  <si>
    <t>FRJI-1</t>
  </si>
  <si>
    <t>FRJI-2</t>
  </si>
  <si>
    <t>FRJI-3</t>
  </si>
  <si>
    <t>FRKI-1</t>
  </si>
  <si>
    <t>FRKI-2</t>
  </si>
  <si>
    <t>FRKI-3</t>
  </si>
  <si>
    <t>FRLI-1</t>
  </si>
  <si>
    <t>FRLI-2</t>
  </si>
  <si>
    <t>GIA-1</t>
  </si>
  <si>
    <t>GIA-2</t>
  </si>
  <si>
    <t>GIB-1</t>
  </si>
  <si>
    <t>GIB-2</t>
  </si>
  <si>
    <t>GIB-3</t>
  </si>
  <si>
    <t>GIC-1</t>
  </si>
  <si>
    <t>GIC-2</t>
  </si>
  <si>
    <t>GIC-3</t>
  </si>
  <si>
    <t>GID-1</t>
  </si>
  <si>
    <t>GID-2</t>
  </si>
  <si>
    <t>GID-3</t>
  </si>
  <si>
    <t>GID-4</t>
  </si>
  <si>
    <t>GIE-1</t>
  </si>
  <si>
    <t>GIE-2</t>
  </si>
  <si>
    <t>GIE-3</t>
  </si>
  <si>
    <t>GIE-4</t>
  </si>
  <si>
    <t>GIF-1</t>
  </si>
  <si>
    <t>GIF-2</t>
  </si>
  <si>
    <t>GIF-3</t>
  </si>
  <si>
    <t>GIF-4</t>
  </si>
  <si>
    <t>GIG-1</t>
  </si>
  <si>
    <t>GIG-2</t>
  </si>
  <si>
    <t>GIG-3</t>
  </si>
  <si>
    <t>GIH-1</t>
  </si>
  <si>
    <t>GIH-2</t>
  </si>
  <si>
    <t>GIH-3</t>
  </si>
  <si>
    <t>GIH-4</t>
  </si>
  <si>
    <t>GIJ-1</t>
  </si>
  <si>
    <t>GIJ-2</t>
  </si>
  <si>
    <t>GIJ-3</t>
  </si>
  <si>
    <t>GIK-1</t>
  </si>
  <si>
    <t>GIK-2</t>
  </si>
  <si>
    <t>GIK-3</t>
  </si>
  <si>
    <t>GIK-4</t>
  </si>
  <si>
    <t>JIPA-1</t>
  </si>
  <si>
    <t>JIPA-2</t>
  </si>
  <si>
    <t>JIPA-3</t>
  </si>
  <si>
    <t>JIPA-4</t>
  </si>
  <si>
    <t>JIPA-5</t>
  </si>
  <si>
    <t>JIPA-6</t>
  </si>
  <si>
    <t>JIPB-1</t>
  </si>
  <si>
    <t>JIPB-2</t>
  </si>
  <si>
    <t>JIPB-3</t>
  </si>
  <si>
    <t>JIPB-4</t>
  </si>
  <si>
    <t>JIPC-1</t>
  </si>
  <si>
    <t>JIPC-2</t>
  </si>
  <si>
    <t>JIPD-1</t>
  </si>
  <si>
    <t>JIPD-2</t>
  </si>
  <si>
    <t>JIPD-3</t>
  </si>
  <si>
    <t>JIPE-1</t>
  </si>
  <si>
    <t>JIPE-2</t>
  </si>
  <si>
    <t>JIPF-1</t>
  </si>
  <si>
    <t>JIPF-2</t>
  </si>
  <si>
    <t>JIPG-1</t>
  </si>
  <si>
    <t>JIPG-2</t>
  </si>
  <si>
    <t>JIPG-3</t>
  </si>
  <si>
    <t>JIPG-4</t>
  </si>
  <si>
    <t>JIPH-1</t>
  </si>
  <si>
    <t>JIPH-2</t>
  </si>
  <si>
    <t>JIPI-1</t>
  </si>
  <si>
    <t>JIPJ-2</t>
  </si>
  <si>
    <t>KIA-1</t>
  </si>
  <si>
    <t>KIA-2</t>
  </si>
  <si>
    <t>KIA-3</t>
  </si>
  <si>
    <t>KIB-1</t>
  </si>
  <si>
    <t>KIB-2</t>
  </si>
  <si>
    <t>KIC-1</t>
  </si>
  <si>
    <t>KIC-2</t>
  </si>
  <si>
    <t>KIC-3</t>
  </si>
  <si>
    <t>KIC-4</t>
  </si>
  <si>
    <t>KID-1</t>
  </si>
  <si>
    <t>KID-2</t>
  </si>
  <si>
    <t>KIE-1</t>
  </si>
  <si>
    <t>KIE-2</t>
  </si>
  <si>
    <t>KIE-3</t>
  </si>
  <si>
    <t>KIF-1</t>
  </si>
  <si>
    <t>KIF-2</t>
  </si>
  <si>
    <t>KIG-1</t>
  </si>
  <si>
    <t>KIG-2</t>
  </si>
  <si>
    <t>KIH-1</t>
  </si>
  <si>
    <t>KIH-2</t>
  </si>
  <si>
    <t>KIJ-1</t>
  </si>
  <si>
    <t>KIJ-2</t>
  </si>
  <si>
    <t>KIJ-3</t>
  </si>
  <si>
    <t>KIK-1</t>
  </si>
  <si>
    <t>KIK-2</t>
  </si>
  <si>
    <t>KIK-3</t>
  </si>
  <si>
    <t>KIL-1</t>
  </si>
  <si>
    <t>KIL-2</t>
  </si>
  <si>
    <t>KIM-1</t>
  </si>
  <si>
    <t>KIM-2</t>
  </si>
  <si>
    <t>KIM-3</t>
  </si>
  <si>
    <t>KIN-1</t>
  </si>
  <si>
    <t>KIN-2</t>
  </si>
  <si>
    <t>KIN-3</t>
  </si>
  <si>
    <t>KIO-1</t>
  </si>
  <si>
    <t>KIO-2</t>
  </si>
  <si>
    <t>KIO-3</t>
  </si>
  <si>
    <t>NIA-1</t>
  </si>
  <si>
    <t>NIA-2</t>
  </si>
  <si>
    <t>NIB-1</t>
  </si>
  <si>
    <t>NIB-2</t>
  </si>
  <si>
    <t>NIB-3</t>
  </si>
  <si>
    <t>NIC-1</t>
  </si>
  <si>
    <t>NIC-2</t>
  </si>
  <si>
    <t>NID-1</t>
  </si>
  <si>
    <t>NID-2</t>
  </si>
  <si>
    <t>NID-3</t>
  </si>
  <si>
    <t>NID-4</t>
  </si>
  <si>
    <t>NIE-1</t>
  </si>
  <si>
    <t>NIE-2</t>
  </si>
  <si>
    <t>NIF-1</t>
  </si>
  <si>
    <t>NIF-2</t>
  </si>
  <si>
    <t>NIF-3</t>
  </si>
  <si>
    <t>NIG-1</t>
  </si>
  <si>
    <t>NIG-2</t>
  </si>
  <si>
    <t>OIA-1</t>
  </si>
  <si>
    <t>2199</t>
  </si>
  <si>
    <t>OIA-2</t>
  </si>
  <si>
    <t>2216</t>
  </si>
  <si>
    <t>OIA-3</t>
  </si>
  <si>
    <t>2227</t>
  </si>
  <si>
    <t>OIA-4</t>
  </si>
  <si>
    <t>2243</t>
  </si>
  <si>
    <t>OIB-1</t>
  </si>
  <si>
    <t>2200</t>
  </si>
  <si>
    <t>OIB-2</t>
  </si>
  <si>
    <t>2217</t>
  </si>
  <si>
    <t>OIB-3</t>
  </si>
  <si>
    <t>2235</t>
  </si>
  <si>
    <t>OIC-1</t>
  </si>
  <si>
    <t>OIC-2</t>
  </si>
  <si>
    <t>2220</t>
  </si>
  <si>
    <t>OIC-3</t>
  </si>
  <si>
    <t>2233</t>
  </si>
  <si>
    <t>OID-1</t>
  </si>
  <si>
    <t>2231</t>
  </si>
  <si>
    <t>OID-2</t>
  </si>
  <si>
    <t>2266</t>
  </si>
  <si>
    <t>OID-3</t>
  </si>
  <si>
    <t>2267</t>
  </si>
  <si>
    <t>OIE-1</t>
  </si>
  <si>
    <t>2232</t>
  </si>
  <si>
    <t>OIE-2</t>
  </si>
  <si>
    <t>OIF-1</t>
  </si>
  <si>
    <t>2270</t>
  </si>
  <si>
    <t>OIF-2</t>
  </si>
  <si>
    <t>2272</t>
  </si>
  <si>
    <t>OIG-1</t>
  </si>
  <si>
    <t>OIG-2</t>
  </si>
  <si>
    <t>2273</t>
  </si>
  <si>
    <t>OIG-3</t>
  </si>
  <si>
    <t>2274</t>
  </si>
  <si>
    <t>OIH-1</t>
  </si>
  <si>
    <t>2271</t>
  </si>
  <si>
    <t>OIH-2</t>
  </si>
  <si>
    <t>OIH-3</t>
  </si>
  <si>
    <t>OIH-4</t>
  </si>
  <si>
    <t>OII-1</t>
  </si>
  <si>
    <t>OII-2</t>
  </si>
  <si>
    <t>OII-3</t>
  </si>
  <si>
    <t>2280</t>
  </si>
  <si>
    <t>RIA-1</t>
  </si>
  <si>
    <t>RIA-2</t>
  </si>
  <si>
    <t>RIA-3</t>
  </si>
  <si>
    <t>RIB-1</t>
  </si>
  <si>
    <t>RIB-2</t>
  </si>
  <si>
    <t>RIB-3</t>
  </si>
  <si>
    <t>RIC-1</t>
  </si>
  <si>
    <t>RIC-2</t>
  </si>
  <si>
    <t>RIC-3</t>
  </si>
  <si>
    <t>RIC-4</t>
  </si>
  <si>
    <t>RID-1</t>
  </si>
  <si>
    <t>RID-2</t>
  </si>
  <si>
    <t>RID-3</t>
  </si>
  <si>
    <t>RIE-1</t>
  </si>
  <si>
    <t>RIE-2</t>
  </si>
  <si>
    <t>RIE-3</t>
  </si>
  <si>
    <t>RIF-1</t>
  </si>
  <si>
    <t>RIF-2</t>
  </si>
  <si>
    <t>RIF-3</t>
  </si>
  <si>
    <t>RIG-1</t>
  </si>
  <si>
    <t>RIG-2</t>
  </si>
  <si>
    <t>RIH-1</t>
  </si>
  <si>
    <t>RIH-2</t>
  </si>
  <si>
    <t>RII-1</t>
  </si>
  <si>
    <t>RII-2</t>
  </si>
  <si>
    <t>RII-3</t>
  </si>
  <si>
    <t>RIJ-1</t>
  </si>
  <si>
    <t>RIJ-2</t>
  </si>
  <si>
    <t>RIJ-3</t>
  </si>
  <si>
    <t>RIK-1</t>
  </si>
  <si>
    <t>RIK-2</t>
  </si>
  <si>
    <t>RIK-3</t>
  </si>
  <si>
    <t>RIL-1</t>
  </si>
  <si>
    <t>RIL-2</t>
  </si>
  <si>
    <t>RIL-3</t>
  </si>
  <si>
    <t>RIL-4</t>
  </si>
  <si>
    <t>RIM-1</t>
  </si>
  <si>
    <t>RIM-2</t>
  </si>
  <si>
    <t>RIM-3</t>
  </si>
  <si>
    <t>RIN-1</t>
  </si>
  <si>
    <t>RIN-2</t>
  </si>
  <si>
    <t>RIN-3</t>
  </si>
  <si>
    <t>RIO-1</t>
  </si>
  <si>
    <t>RIO-2</t>
  </si>
  <si>
    <t>RIP-1</t>
  </si>
  <si>
    <t>RIP-2</t>
  </si>
  <si>
    <t>TEIA-1</t>
  </si>
  <si>
    <t>TEIA-2</t>
  </si>
  <si>
    <t>TEIA-3</t>
  </si>
  <si>
    <t>TEIB-1</t>
  </si>
  <si>
    <t>TEIB-2</t>
  </si>
  <si>
    <t>TEIB-3</t>
  </si>
  <si>
    <t>TEIC-1</t>
  </si>
  <si>
    <t>TEIC-2</t>
  </si>
  <si>
    <t>TEIC-3</t>
  </si>
  <si>
    <t>TEIC-4</t>
  </si>
  <si>
    <t>TEID-1</t>
  </si>
  <si>
    <t>TEID-2</t>
  </si>
  <si>
    <t>TEID-3</t>
  </si>
  <si>
    <t>TEIE-1</t>
  </si>
  <si>
    <t>TEIE-10</t>
  </si>
  <si>
    <t>TEIE-2</t>
  </si>
  <si>
    <t>TEIE-3</t>
  </si>
  <si>
    <t>TEIE-4</t>
  </si>
  <si>
    <t>TEIE-5</t>
  </si>
  <si>
    <t>TEIE-6</t>
  </si>
  <si>
    <t>TEIE-7</t>
  </si>
  <si>
    <t>TEIE-8</t>
  </si>
  <si>
    <t>TEIE-9</t>
  </si>
  <si>
    <t>TIA-1</t>
  </si>
  <si>
    <t>TIA-2</t>
  </si>
  <si>
    <t>TIA-3</t>
  </si>
  <si>
    <t>TIB-1</t>
  </si>
  <si>
    <t>TIB-2</t>
  </si>
  <si>
    <t>TIB-3</t>
  </si>
  <si>
    <t>TIC-1</t>
  </si>
  <si>
    <t>TIC-2</t>
  </si>
  <si>
    <t>TIC-3</t>
  </si>
  <si>
    <t>TID-1</t>
  </si>
  <si>
    <t>TID-2</t>
  </si>
  <si>
    <t>TID-3</t>
  </si>
  <si>
    <t>TIE-1</t>
  </si>
  <si>
    <t>TIE-2</t>
  </si>
  <si>
    <t>TIE-3</t>
  </si>
  <si>
    <t>TIF-1</t>
  </si>
  <si>
    <t>TIF-2</t>
  </si>
  <si>
    <t>TIF-3</t>
  </si>
  <si>
    <t>TIG-1</t>
  </si>
  <si>
    <t>TIG-2</t>
  </si>
  <si>
    <t>TIG-3</t>
  </si>
  <si>
    <t>TIH-1</t>
  </si>
  <si>
    <t>TIH-2</t>
  </si>
  <si>
    <t>TII-1</t>
  </si>
  <si>
    <t>TII-2</t>
  </si>
  <si>
    <t>TII-3</t>
  </si>
  <si>
    <t>TIJ-1</t>
  </si>
  <si>
    <t>TIJ-2</t>
  </si>
  <si>
    <t>TIJ-3</t>
  </si>
  <si>
    <t>TIK-1</t>
  </si>
  <si>
    <t>TIK-2</t>
  </si>
  <si>
    <t>TIK-3</t>
  </si>
  <si>
    <t>TIL-1</t>
  </si>
  <si>
    <t>TIL-2</t>
  </si>
  <si>
    <t>TIL-3</t>
  </si>
  <si>
    <t>VIA-1</t>
  </si>
  <si>
    <t>VIA-2</t>
  </si>
  <si>
    <t>VIA-3</t>
  </si>
  <si>
    <t>VIB-1</t>
  </si>
  <si>
    <t>VIB-2</t>
  </si>
  <si>
    <t>VIB-3</t>
  </si>
  <si>
    <t>VID-1</t>
  </si>
  <si>
    <t>VID-2</t>
  </si>
  <si>
    <t>VID-3</t>
  </si>
  <si>
    <t>VIE-1</t>
  </si>
  <si>
    <t>VIE-2</t>
  </si>
  <si>
    <t>VIE-3</t>
  </si>
  <si>
    <t>VIE-4</t>
  </si>
  <si>
    <t>VIF-1</t>
  </si>
  <si>
    <t>VIF-2</t>
  </si>
  <si>
    <t>VIF-3</t>
  </si>
  <si>
    <t>VIF-4</t>
  </si>
  <si>
    <t>VIG-1</t>
  </si>
  <si>
    <t>VIG-2</t>
  </si>
  <si>
    <t>VIG-3</t>
  </si>
  <si>
    <t>VIG-4</t>
  </si>
  <si>
    <t>VIG-5</t>
  </si>
  <si>
    <t>Beam Weapon Type</t>
  </si>
  <si>
    <t>Mass (mt)</t>
  </si>
  <si>
    <t>Damage</t>
  </si>
  <si>
    <t>+3</t>
  </si>
  <si>
    <t>+2</t>
  </si>
  <si>
    <t>+1</t>
  </si>
  <si>
    <t>Maximum Range</t>
  </si>
  <si>
    <t>Firing Chart</t>
  </si>
  <si>
    <t>WDF</t>
  </si>
  <si>
    <t>Superstructure (Single/Bank)</t>
  </si>
  <si>
    <t>-</t>
  </si>
  <si>
    <t>AH-1</t>
  </si>
  <si>
    <t>(1-4)</t>
  </si>
  <si>
    <t>(5-6)</t>
  </si>
  <si>
    <t>(7-8)</t>
  </si>
  <si>
    <t>E</t>
  </si>
  <si>
    <t>AH-2</t>
  </si>
  <si>
    <t>(5-7)</t>
  </si>
  <si>
    <t>(8-10)</t>
  </si>
  <si>
    <t>G</t>
  </si>
  <si>
    <t>AH-3</t>
  </si>
  <si>
    <t>(1-6)</t>
  </si>
  <si>
    <t>(7-12)</t>
  </si>
  <si>
    <t>(13-16)</t>
  </si>
  <si>
    <t>S</t>
  </si>
  <si>
    <t>AH-4</t>
  </si>
  <si>
    <t>(1-3)</t>
  </si>
  <si>
    <t>(4-8)</t>
  </si>
  <si>
    <t>(9-10)</t>
  </si>
  <si>
    <t>J</t>
  </si>
  <si>
    <t>AH-5</t>
  </si>
  <si>
    <t>(1-8)</t>
  </si>
  <si>
    <t>(9-16)</t>
  </si>
  <si>
    <t>R</t>
  </si>
  <si>
    <t>AH-6</t>
  </si>
  <si>
    <t>(1-10)</t>
  </si>
  <si>
    <t>(11-14)</t>
  </si>
  <si>
    <t>M</t>
  </si>
  <si>
    <t>AH-7</t>
  </si>
  <si>
    <t>(1-12)</t>
  </si>
  <si>
    <t>(13-24)</t>
  </si>
  <si>
    <t>Y</t>
  </si>
  <si>
    <t>AH-8</t>
  </si>
  <si>
    <t>(1-16)</t>
  </si>
  <si>
    <t>(17-18)</t>
  </si>
  <si>
    <t>(19-20)</t>
  </si>
  <si>
    <t>U</t>
  </si>
  <si>
    <t>AH-9</t>
  </si>
  <si>
    <t>(1-9)</t>
  </si>
  <si>
    <t>(10-16)</t>
  </si>
  <si>
    <t>AH-10</t>
  </si>
  <si>
    <t>(1-5)</t>
  </si>
  <si>
    <t>(6-12)</t>
  </si>
  <si>
    <t>(13-18)</t>
  </si>
  <si>
    <t>T</t>
  </si>
  <si>
    <t>AH-11</t>
  </si>
  <si>
    <t>(1-15)</t>
  </si>
  <si>
    <t>(16-18)</t>
  </si>
  <si>
    <t>W</t>
  </si>
  <si>
    <t>AH-12</t>
  </si>
  <si>
    <t>AH-13</t>
  </si>
  <si>
    <t>(1-7)</t>
  </si>
  <si>
    <t>(8-15)</t>
  </si>
  <si>
    <t>(16-20)</t>
  </si>
  <si>
    <t>AH-14</t>
  </si>
  <si>
    <t>(1-14)</t>
  </si>
  <si>
    <t>(15-20)</t>
  </si>
  <si>
    <t>(21-24)</t>
  </si>
  <si>
    <t>AH-15</t>
  </si>
  <si>
    <t>AH-16</t>
  </si>
  <si>
    <t>(9-15)</t>
  </si>
  <si>
    <t>(16-21)</t>
  </si>
  <si>
    <t>AH-17</t>
  </si>
  <si>
    <t>(11-17)</t>
  </si>
  <si>
    <t>(18-24)</t>
  </si>
  <si>
    <t>AH-18</t>
  </si>
  <si>
    <t>CD-1</t>
  </si>
  <si>
    <t>(-)</t>
  </si>
  <si>
    <t xml:space="preserve">F </t>
  </si>
  <si>
    <t>CD-2</t>
  </si>
  <si>
    <t>CD-2b</t>
  </si>
  <si>
    <t>CD-3</t>
  </si>
  <si>
    <t>CD-4</t>
  </si>
  <si>
    <t>(6-13)</t>
  </si>
  <si>
    <t>N</t>
  </si>
  <si>
    <t>CD-5</t>
  </si>
  <si>
    <t>(9-14)</t>
  </si>
  <si>
    <t>(15-22)</t>
  </si>
  <si>
    <t>CD-6</t>
  </si>
  <si>
    <t>(6-10)</t>
  </si>
  <si>
    <t>(11-18)</t>
  </si>
  <si>
    <t>CD-6b</t>
  </si>
  <si>
    <t>(7-15)</t>
  </si>
  <si>
    <t>(18-20)</t>
  </si>
  <si>
    <t>CD-7</t>
  </si>
  <si>
    <t>CD-8</t>
  </si>
  <si>
    <t>CD-9</t>
  </si>
  <si>
    <t>CD-10</t>
  </si>
  <si>
    <t>(1-17)</t>
  </si>
  <si>
    <t>(18-19)</t>
  </si>
  <si>
    <t>(20-21)</t>
  </si>
  <si>
    <t>CD-11</t>
  </si>
  <si>
    <t>(1-2)</t>
  </si>
  <si>
    <t>(3-9)</t>
  </si>
  <si>
    <t>CD-12</t>
  </si>
  <si>
    <t>CD-13</t>
  </si>
  <si>
    <t>(9-19)</t>
  </si>
  <si>
    <t>CD-14</t>
  </si>
  <si>
    <t>(15-18)</t>
  </si>
  <si>
    <t>CD-15</t>
  </si>
  <si>
    <t>(6-8)</t>
  </si>
  <si>
    <t>(9-18)</t>
  </si>
  <si>
    <t>CD-16</t>
  </si>
  <si>
    <t>(3-15)</t>
  </si>
  <si>
    <t>CD-17</t>
  </si>
  <si>
    <t>CD-18</t>
  </si>
  <si>
    <t>(1-18)</t>
  </si>
  <si>
    <t>(21-22)</t>
  </si>
  <si>
    <t>CD-19</t>
  </si>
  <si>
    <t>CD-20</t>
  </si>
  <si>
    <t>CD-21</t>
  </si>
  <si>
    <t>(7-11)</t>
  </si>
  <si>
    <t>(12-18)</t>
  </si>
  <si>
    <t>CD-22</t>
  </si>
  <si>
    <t>CSD-1</t>
  </si>
  <si>
    <t>F</t>
  </si>
  <si>
    <t>CSD-2</t>
  </si>
  <si>
    <t>CSD-3</t>
  </si>
  <si>
    <t>CSD-4</t>
  </si>
  <si>
    <t>CSD-5</t>
  </si>
  <si>
    <t>CSD-6</t>
  </si>
  <si>
    <t>CSD-7</t>
  </si>
  <si>
    <t>CSD-8</t>
  </si>
  <si>
    <t>(15-16)</t>
  </si>
  <si>
    <t>CSD-9</t>
  </si>
  <si>
    <t>(8-11)</t>
  </si>
  <si>
    <t>CSD-10</t>
  </si>
  <si>
    <t>CSD-11</t>
  </si>
  <si>
    <t>CSD-12</t>
  </si>
  <si>
    <t>Q</t>
  </si>
  <si>
    <t>JPPB-1</t>
  </si>
  <si>
    <t>JPPB-2</t>
  </si>
  <si>
    <t>(6-7)</t>
  </si>
  <si>
    <t>H</t>
  </si>
  <si>
    <t>JPPB-3</t>
  </si>
  <si>
    <t>(4-5)</t>
  </si>
  <si>
    <t>JPPB-4</t>
  </si>
  <si>
    <t>(11-12)</t>
  </si>
  <si>
    <t>(13-14)</t>
  </si>
  <si>
    <t>K</t>
  </si>
  <si>
    <t>JPPB-5</t>
  </si>
  <si>
    <t>(9-12)</t>
  </si>
  <si>
    <t>JPPB-6</t>
  </si>
  <si>
    <t>(11-13)</t>
  </si>
  <si>
    <t>JPPB-7</t>
  </si>
  <si>
    <t>JPPB-8</t>
  </si>
  <si>
    <t>(1-11)</t>
  </si>
  <si>
    <t>(12-13)</t>
  </si>
  <si>
    <t>(14-15)</t>
  </si>
  <si>
    <t>JPPB-9</t>
  </si>
  <si>
    <t>(10-13)</t>
  </si>
  <si>
    <t>(14-16)</t>
  </si>
  <si>
    <t>JPPB-10</t>
  </si>
  <si>
    <t>JPPB-11</t>
  </si>
  <si>
    <t>(10-11)</t>
  </si>
  <si>
    <t>(12-14)</t>
  </si>
  <si>
    <t>JPPB-12</t>
  </si>
  <si>
    <t>(15-17)</t>
  </si>
  <si>
    <t>JPPB-13</t>
  </si>
  <si>
    <t>(13-15)</t>
  </si>
  <si>
    <t>JPPB-14</t>
  </si>
  <si>
    <t>JPPB-15</t>
  </si>
  <si>
    <t>(16-17)</t>
  </si>
  <si>
    <t>JPPB-16</t>
  </si>
  <si>
    <t>(1-13)</t>
  </si>
  <si>
    <t>(14-17)</t>
  </si>
  <si>
    <t>JPPB-17</t>
  </si>
  <si>
    <t>JPPB-18</t>
  </si>
  <si>
    <t>JPPB-19</t>
  </si>
  <si>
    <t>JPPB-20</t>
  </si>
  <si>
    <t>JPPB-21</t>
  </si>
  <si>
    <t>JPPB-22</t>
  </si>
  <si>
    <t>JPPB-23</t>
  </si>
  <si>
    <t>(10-20)</t>
  </si>
  <si>
    <t>JPPB-24</t>
  </si>
  <si>
    <t>(17-20)</t>
  </si>
  <si>
    <t>JPPB-25</t>
  </si>
  <si>
    <t>JPPB-26</t>
  </si>
  <si>
    <t>(14-20)</t>
  </si>
  <si>
    <t>JPPB-27</t>
  </si>
  <si>
    <t>JPPB-28</t>
  </si>
  <si>
    <t>(12-20)</t>
  </si>
  <si>
    <t>JPPB-29</t>
  </si>
  <si>
    <t>(18-22)</t>
  </si>
  <si>
    <t>JPPB-30</t>
  </si>
  <si>
    <t>JPPB-31</t>
  </si>
  <si>
    <t>JHPB-1</t>
  </si>
  <si>
    <t>(3-4)</t>
  </si>
  <si>
    <t>D</t>
  </si>
  <si>
    <t>JHPB-2</t>
  </si>
  <si>
    <t>(4-6)</t>
  </si>
  <si>
    <t>JHPB-3</t>
  </si>
  <si>
    <t>(7-10)</t>
  </si>
  <si>
    <t>JHPB-4</t>
  </si>
  <si>
    <t>JHPB-5</t>
  </si>
  <si>
    <t>JHPB-6</t>
  </si>
  <si>
    <t>JHPB-7</t>
  </si>
  <si>
    <t>JHPB-8</t>
  </si>
  <si>
    <t>P</t>
  </si>
  <si>
    <t>JHPB-9</t>
  </si>
  <si>
    <t>O</t>
  </si>
  <si>
    <t>JHPB-10</t>
  </si>
  <si>
    <t>EPH-1</t>
  </si>
  <si>
    <t>EPH-2</t>
  </si>
  <si>
    <t>EPH-3</t>
  </si>
  <si>
    <t>EPH-4</t>
  </si>
  <si>
    <t>EPH-5</t>
  </si>
  <si>
    <t>EPH-6</t>
  </si>
  <si>
    <t>(12-15)</t>
  </si>
  <si>
    <t>EPH-7</t>
  </si>
  <si>
    <t>EPH-8</t>
  </si>
  <si>
    <t>(10-17)</t>
  </si>
  <si>
    <t>EPH-9</t>
  </si>
  <si>
    <t>EPH-10</t>
  </si>
  <si>
    <t>EPH-11</t>
  </si>
  <si>
    <t>EPH-12</t>
  </si>
  <si>
    <t>EPH-13</t>
  </si>
  <si>
    <t>(8-14)</t>
  </si>
  <si>
    <t>EPH-14</t>
  </si>
  <si>
    <t>EPH-15</t>
  </si>
  <si>
    <t>FH-1</t>
  </si>
  <si>
    <t>FH-2</t>
  </si>
  <si>
    <t>FH-3</t>
  </si>
  <si>
    <t>FH-4</t>
  </si>
  <si>
    <t>FH-5</t>
  </si>
  <si>
    <t>FH-6</t>
  </si>
  <si>
    <t>(8-13)</t>
  </si>
  <si>
    <t>FH-7</t>
  </si>
  <si>
    <t>FH-8</t>
  </si>
  <si>
    <t>FH-9</t>
  </si>
  <si>
    <t>(13-22)</t>
  </si>
  <si>
    <t>FH-10</t>
  </si>
  <si>
    <t>FH-11</t>
  </si>
  <si>
    <t>FH-12</t>
  </si>
  <si>
    <t>FH-13</t>
  </si>
  <si>
    <t>FH-14</t>
  </si>
  <si>
    <t>FH-15</t>
  </si>
  <si>
    <t>FH-16</t>
  </si>
  <si>
    <t>FH-17</t>
  </si>
  <si>
    <t>FH-18</t>
  </si>
  <si>
    <t>FH-19</t>
  </si>
  <si>
    <t>FH-20</t>
  </si>
  <si>
    <t>(15-19)</t>
  </si>
  <si>
    <t>(20-24)</t>
  </si>
  <si>
    <t>FNH-1</t>
  </si>
  <si>
    <t>FNH-2</t>
  </si>
  <si>
    <t>FNH-3</t>
  </si>
  <si>
    <t>FNH-4</t>
  </si>
  <si>
    <t>FNH-5</t>
  </si>
  <si>
    <t>FNH-6</t>
  </si>
  <si>
    <t>FNH-7</t>
  </si>
  <si>
    <t>(11-15)</t>
  </si>
  <si>
    <t>FNH-8</t>
  </si>
  <si>
    <t>FNH-9</t>
  </si>
  <si>
    <t>FNH-10</t>
  </si>
  <si>
    <t>FNH-11</t>
  </si>
  <si>
    <t>FNH-12</t>
  </si>
  <si>
    <t>FNH-13</t>
  </si>
  <si>
    <t>FNH-14</t>
  </si>
  <si>
    <t>FNH-15</t>
  </si>
  <si>
    <t>FNH-16</t>
  </si>
  <si>
    <t>FNH-17</t>
  </si>
  <si>
    <t>(17-24)</t>
  </si>
  <si>
    <t>FNH-18</t>
  </si>
  <si>
    <t>FNH-19</t>
  </si>
  <si>
    <t>FNH-20</t>
  </si>
  <si>
    <t>FNH-21</t>
  </si>
  <si>
    <t>FNH-22</t>
  </si>
  <si>
    <t>FNH-23</t>
  </si>
  <si>
    <t>FNH-24</t>
  </si>
  <si>
    <t>FNH-25</t>
  </si>
  <si>
    <t>FNH-26</t>
  </si>
  <si>
    <t>FNH-27</t>
  </si>
  <si>
    <t>FNH-28</t>
  </si>
  <si>
    <t>(1-22)</t>
  </si>
  <si>
    <t>FNH-29</t>
  </si>
  <si>
    <t>FNH-30</t>
  </si>
  <si>
    <t>FNH-31</t>
  </si>
  <si>
    <t>FNH-32</t>
  </si>
  <si>
    <t>FNH-33</t>
  </si>
  <si>
    <t>FNH-34</t>
  </si>
  <si>
    <t>FNH-35</t>
  </si>
  <si>
    <t>FNH-36</t>
  </si>
  <si>
    <t>FNH-37</t>
  </si>
  <si>
    <t>FNH-38</t>
  </si>
  <si>
    <t>FNH-39</t>
  </si>
  <si>
    <t>FNH-40</t>
  </si>
  <si>
    <t>FL-1</t>
  </si>
  <si>
    <t>FL-2</t>
  </si>
  <si>
    <t>FL-3</t>
  </si>
  <si>
    <t>FL-4</t>
  </si>
  <si>
    <t>FL-5</t>
  </si>
  <si>
    <t>FL-6</t>
  </si>
  <si>
    <t>FMH-1</t>
  </si>
  <si>
    <t>(5-9)</t>
  </si>
  <si>
    <t>(10-15)</t>
  </si>
  <si>
    <t>FMH-2</t>
  </si>
  <si>
    <t>L</t>
  </si>
  <si>
    <t>FMH-3</t>
  </si>
  <si>
    <t>FMH-4</t>
  </si>
  <si>
    <t>FMH-5</t>
  </si>
  <si>
    <t>FMH-6</t>
  </si>
  <si>
    <t>FMH-7</t>
  </si>
  <si>
    <t>(4-9)</t>
  </si>
  <si>
    <t>(10-14)</t>
  </si>
  <si>
    <t>FMH-8</t>
  </si>
  <si>
    <t>FMH-9</t>
  </si>
  <si>
    <t>FMH-10</t>
  </si>
  <si>
    <t>(11-16)</t>
  </si>
  <si>
    <t>(17-21)</t>
  </si>
  <si>
    <t>FMH-11</t>
  </si>
  <si>
    <t>(16-22)</t>
  </si>
  <si>
    <t>FMH-12</t>
  </si>
  <si>
    <t>FMH-13</t>
  </si>
  <si>
    <t>(7-18)</t>
  </si>
  <si>
    <t>FMH-14</t>
  </si>
  <si>
    <t>(4-7)</t>
  </si>
  <si>
    <t>(8-18)</t>
  </si>
  <si>
    <t>FMH-15</t>
  </si>
  <si>
    <t>(15-24)</t>
  </si>
  <si>
    <t>FPD-1</t>
  </si>
  <si>
    <t>FPD-2</t>
  </si>
  <si>
    <t>FPD-3</t>
  </si>
  <si>
    <t>FPD-4</t>
  </si>
  <si>
    <t>FPD-5</t>
  </si>
  <si>
    <t>FPD-6</t>
  </si>
  <si>
    <t>FPD-7</t>
  </si>
  <si>
    <t>(1-19)</t>
  </si>
  <si>
    <t>FPD-8</t>
  </si>
  <si>
    <t>FPD-9</t>
  </si>
  <si>
    <t>FPD-10</t>
  </si>
  <si>
    <t>FPD-11</t>
  </si>
  <si>
    <t>FPD-12</t>
  </si>
  <si>
    <t>(1-20)</t>
  </si>
  <si>
    <t>FPD-13</t>
  </si>
  <si>
    <t>FPD-14</t>
  </si>
  <si>
    <t>FPD-15</t>
  </si>
  <si>
    <t>FPD-16</t>
  </si>
  <si>
    <t>FPD-17</t>
  </si>
  <si>
    <t>FPD-18</t>
  </si>
  <si>
    <t>FPD-19</t>
  </si>
  <si>
    <t>FPD-20</t>
  </si>
  <si>
    <t>FPD-21</t>
  </si>
  <si>
    <t>FPD-22</t>
  </si>
  <si>
    <t>FPD-23</t>
  </si>
  <si>
    <t>FPD-24</t>
  </si>
  <si>
    <t>FPD-25</t>
  </si>
  <si>
    <t>FPD-26</t>
  </si>
  <si>
    <t>FPD-27</t>
  </si>
  <si>
    <t>FPD-28</t>
  </si>
  <si>
    <t>FPD-29</t>
  </si>
  <si>
    <t>FPD-30</t>
  </si>
  <si>
    <t>(1-21)</t>
  </si>
  <si>
    <t>FPD-31</t>
  </si>
  <si>
    <t>FPD-32</t>
  </si>
  <si>
    <t>FRH-1</t>
  </si>
  <si>
    <t>FRH-2</t>
  </si>
  <si>
    <t>(5-8)</t>
  </si>
  <si>
    <t>FRH-3</t>
  </si>
  <si>
    <t>(10-12)</t>
  </si>
  <si>
    <t>FRH-4</t>
  </si>
  <si>
    <t>(13-17)</t>
  </si>
  <si>
    <t>FRH-5</t>
  </si>
  <si>
    <t>(17-22)</t>
  </si>
  <si>
    <t>FRH-6</t>
  </si>
  <si>
    <t>(13-19)</t>
  </si>
  <si>
    <t>FRH-7</t>
  </si>
  <si>
    <t>FRH-8</t>
  </si>
  <si>
    <t>FRH-9</t>
  </si>
  <si>
    <t>FRH-10</t>
  </si>
  <si>
    <t>FRH-11</t>
  </si>
  <si>
    <t>FRH-12</t>
  </si>
  <si>
    <t>GBL-1</t>
  </si>
  <si>
    <t>GBL-2</t>
  </si>
  <si>
    <t>GBL-3</t>
  </si>
  <si>
    <t>GBL-4</t>
  </si>
  <si>
    <t>GBL-5</t>
  </si>
  <si>
    <t>GBL-6</t>
  </si>
  <si>
    <t>GBL-7</t>
  </si>
  <si>
    <t>GBL-8</t>
  </si>
  <si>
    <t>GBL-9</t>
  </si>
  <si>
    <t>GBL-10</t>
  </si>
  <si>
    <t>GBL-11</t>
  </si>
  <si>
    <t>GBL-12</t>
  </si>
  <si>
    <t>GBL-13</t>
  </si>
  <si>
    <t>GBL-14</t>
  </si>
  <si>
    <t>GBL-15</t>
  </si>
  <si>
    <t>GBL-16</t>
  </si>
  <si>
    <t>GBL-17</t>
  </si>
  <si>
    <t>GBL-18</t>
  </si>
  <si>
    <t>GBL-19</t>
  </si>
  <si>
    <t>GBL-20</t>
  </si>
  <si>
    <t>GBL-21</t>
  </si>
  <si>
    <t>GBL-22</t>
  </si>
  <si>
    <t>GBL-23</t>
  </si>
  <si>
    <t>GBL-24</t>
  </si>
  <si>
    <t>GBL-25</t>
  </si>
  <si>
    <t>GBL-26</t>
  </si>
  <si>
    <t>GBL-27</t>
  </si>
  <si>
    <t>GBL-28</t>
  </si>
  <si>
    <t>GHB-1</t>
  </si>
  <si>
    <t>GHB-2</t>
  </si>
  <si>
    <t>GHB-3</t>
  </si>
  <si>
    <t>GHB-4</t>
  </si>
  <si>
    <t>GHB-5</t>
  </si>
  <si>
    <t>GHB-6</t>
  </si>
  <si>
    <t>GHB-7</t>
  </si>
  <si>
    <t>GHB-8</t>
  </si>
  <si>
    <t>GHB-9</t>
  </si>
  <si>
    <t>(7-14)</t>
  </si>
  <si>
    <t>GHB-10</t>
  </si>
  <si>
    <t>GHB-11</t>
  </si>
  <si>
    <t>GHB-12</t>
  </si>
  <si>
    <t>GHB-13</t>
  </si>
  <si>
    <t>GHB-14</t>
  </si>
  <si>
    <t>KD-1</t>
  </si>
  <si>
    <t>KD-2</t>
  </si>
  <si>
    <t>KD-3</t>
  </si>
  <si>
    <t xml:space="preserve">I </t>
  </si>
  <si>
    <t>KD-4</t>
  </si>
  <si>
    <t>KD-5</t>
  </si>
  <si>
    <t>KD-6</t>
  </si>
  <si>
    <t>KD-7</t>
  </si>
  <si>
    <t>KD-8</t>
  </si>
  <si>
    <t>KD-9</t>
  </si>
  <si>
    <t>KD-10</t>
  </si>
  <si>
    <t>KD-11</t>
  </si>
  <si>
    <t>KD-12</t>
  </si>
  <si>
    <t>KD-13</t>
  </si>
  <si>
    <t>KD-14</t>
  </si>
  <si>
    <t>KD-15</t>
  </si>
  <si>
    <t>KD-16</t>
  </si>
  <si>
    <t xml:space="preserve">Y </t>
  </si>
  <si>
    <t>KD-17</t>
  </si>
  <si>
    <t xml:space="preserve">X </t>
  </si>
  <si>
    <t>KD-18</t>
  </si>
  <si>
    <t>KD-19</t>
  </si>
  <si>
    <t>(19-22)</t>
  </si>
  <si>
    <t>KD-20</t>
  </si>
  <si>
    <t>KD-21</t>
  </si>
  <si>
    <t>KD-22</t>
  </si>
  <si>
    <t>KD-23</t>
  </si>
  <si>
    <t>KD-24</t>
  </si>
  <si>
    <t>KD-25</t>
  </si>
  <si>
    <t>( - )</t>
  </si>
  <si>
    <t>(14-18)</t>
  </si>
  <si>
    <t>KD-26</t>
  </si>
  <si>
    <t>(11-24)</t>
  </si>
  <si>
    <t>KD-27</t>
  </si>
  <si>
    <t>KD-28</t>
  </si>
  <si>
    <t>KD-29</t>
  </si>
  <si>
    <t>KD-30</t>
  </si>
  <si>
    <t>(10-18)</t>
  </si>
  <si>
    <t>(19-24)</t>
  </si>
  <si>
    <t>KD-31</t>
  </si>
  <si>
    <t>KD-32</t>
  </si>
  <si>
    <t>KD-33</t>
  </si>
  <si>
    <t>KD-34</t>
  </si>
  <si>
    <t>KD-35</t>
  </si>
  <si>
    <t>KD-36</t>
  </si>
  <si>
    <t>KD-37</t>
  </si>
  <si>
    <t>(11-20)</t>
  </si>
  <si>
    <t>KD-38</t>
  </si>
  <si>
    <t>KD-39</t>
  </si>
  <si>
    <t>KD-40</t>
  </si>
  <si>
    <t>KD-41</t>
  </si>
  <si>
    <t>KD-42</t>
  </si>
  <si>
    <t>KD-43</t>
  </si>
  <si>
    <t>KPD-1</t>
  </si>
  <si>
    <t>(7-13)</t>
  </si>
  <si>
    <t>KPD-2</t>
  </si>
  <si>
    <t>KPD-3</t>
  </si>
  <si>
    <t>KPD-4</t>
  </si>
  <si>
    <t>KPD-5</t>
  </si>
  <si>
    <t>KPD-6</t>
  </si>
  <si>
    <t>KPD-7</t>
  </si>
  <si>
    <t>KPD-8</t>
  </si>
  <si>
    <t>KDC-1</t>
  </si>
  <si>
    <t>KDC-2</t>
  </si>
  <si>
    <t>KDC-3</t>
  </si>
  <si>
    <t>KDC-4</t>
  </si>
  <si>
    <t>(12-16)</t>
  </si>
  <si>
    <t>KDC-5</t>
  </si>
  <si>
    <t>KDC-6</t>
  </si>
  <si>
    <t>(8-16)</t>
  </si>
  <si>
    <t>KDC-7</t>
  </si>
  <si>
    <t>(3-12)</t>
  </si>
  <si>
    <t>KDC-8</t>
  </si>
  <si>
    <t>KDC-9</t>
  </si>
  <si>
    <t>(5-13)</t>
  </si>
  <si>
    <t>KDC-10</t>
  </si>
  <si>
    <t>KDC-11</t>
  </si>
  <si>
    <t>(9-11)</t>
  </si>
  <si>
    <t>KDC-12</t>
  </si>
  <si>
    <t>KDC-13</t>
  </si>
  <si>
    <t>KDC-14</t>
  </si>
  <si>
    <t>KDC-15</t>
  </si>
  <si>
    <t>KDC-16</t>
  </si>
  <si>
    <t>KDC-17</t>
  </si>
  <si>
    <t>(5-15)</t>
  </si>
  <si>
    <t>KDC-18</t>
  </si>
  <si>
    <t>KDC-19</t>
  </si>
  <si>
    <t>(5-10)</t>
  </si>
  <si>
    <t>(3-5)</t>
  </si>
  <si>
    <t>(5-12)</t>
  </si>
  <si>
    <t>NPD-1</t>
  </si>
  <si>
    <t>NPD-2</t>
  </si>
  <si>
    <t>NPD-3</t>
  </si>
  <si>
    <t>(7-16)</t>
  </si>
  <si>
    <t>NPD-4</t>
  </si>
  <si>
    <t>NPD-5</t>
  </si>
  <si>
    <t>NPD-6</t>
  </si>
  <si>
    <t>NPD-7</t>
  </si>
  <si>
    <t>NPD-8</t>
  </si>
  <si>
    <t>NPD-9</t>
  </si>
  <si>
    <t>NPD-10</t>
  </si>
  <si>
    <t>NPD-11</t>
  </si>
  <si>
    <t>NPD-12</t>
  </si>
  <si>
    <t>(9-20)</t>
  </si>
  <si>
    <t>NPD-13</t>
  </si>
  <si>
    <t>(9-21)</t>
  </si>
  <si>
    <t>OD-1</t>
  </si>
  <si>
    <t>OD-2</t>
  </si>
  <si>
    <t>6-10</t>
  </si>
  <si>
    <t>OD-3</t>
  </si>
  <si>
    <t>1-16</t>
  </si>
  <si>
    <t>OD-4</t>
  </si>
  <si>
    <t>1-18</t>
  </si>
  <si>
    <t>OD-5</t>
  </si>
  <si>
    <t>1-10</t>
  </si>
  <si>
    <t>11-20</t>
  </si>
  <si>
    <t>OD-6</t>
  </si>
  <si>
    <t>1-2</t>
  </si>
  <si>
    <t>3-4</t>
  </si>
  <si>
    <t>5-6</t>
  </si>
  <si>
    <t>OD-7</t>
  </si>
  <si>
    <t>1-15</t>
  </si>
  <si>
    <t>OD-8</t>
  </si>
  <si>
    <t>1-12</t>
  </si>
  <si>
    <t>OD-9</t>
  </si>
  <si>
    <t>1-13</t>
  </si>
  <si>
    <t>OD-10</t>
  </si>
  <si>
    <t>1-7</t>
  </si>
  <si>
    <t>8-14</t>
  </si>
  <si>
    <t>OD-11</t>
  </si>
  <si>
    <t>1-20</t>
  </si>
  <si>
    <t>OD-12</t>
  </si>
  <si>
    <t>8-15</t>
  </si>
  <si>
    <t>16-20</t>
  </si>
  <si>
    <t>OD-13</t>
  </si>
  <si>
    <t>1-6</t>
  </si>
  <si>
    <t>7-12</t>
  </si>
  <si>
    <t>OD-14</t>
  </si>
  <si>
    <t>1-4</t>
  </si>
  <si>
    <t>5-8</t>
  </si>
  <si>
    <t>OD-15</t>
  </si>
  <si>
    <t>16-22</t>
  </si>
  <si>
    <t>OPH-1</t>
  </si>
  <si>
    <t>1-8</t>
  </si>
  <si>
    <t>9-14</t>
  </si>
  <si>
    <t>OPH-2</t>
  </si>
  <si>
    <t>OPH-3</t>
  </si>
  <si>
    <t>1-9</t>
  </si>
  <si>
    <t>10-16</t>
  </si>
  <si>
    <t>RB-1</t>
  </si>
  <si>
    <t>RB-2</t>
  </si>
  <si>
    <t>RB-2a</t>
  </si>
  <si>
    <t>RB-3</t>
  </si>
  <si>
    <t>RB-3a</t>
  </si>
  <si>
    <t>RB-4</t>
  </si>
  <si>
    <t>(3-6)</t>
  </si>
  <si>
    <t>RB-5</t>
  </si>
  <si>
    <t>RB-6</t>
  </si>
  <si>
    <t>RB-7</t>
  </si>
  <si>
    <t>RB-7a</t>
  </si>
  <si>
    <t>RB-8</t>
  </si>
  <si>
    <t>RB-9</t>
  </si>
  <si>
    <t>RB-10</t>
  </si>
  <si>
    <t>RB-11</t>
  </si>
  <si>
    <t>RB-12</t>
  </si>
  <si>
    <t>RB-13</t>
  </si>
  <si>
    <t>RB-14</t>
  </si>
  <si>
    <t>RB-15</t>
  </si>
  <si>
    <t>RB-16</t>
  </si>
  <si>
    <t>RB-17</t>
  </si>
  <si>
    <t>RB-18</t>
  </si>
  <si>
    <t>(8-17)</t>
  </si>
  <si>
    <t>RB-19</t>
  </si>
  <si>
    <t>RB-20</t>
  </si>
  <si>
    <t>(8-12)</t>
  </si>
  <si>
    <t>RB-21</t>
  </si>
  <si>
    <t>(4-16)</t>
  </si>
  <si>
    <t>RB-22</t>
  </si>
  <si>
    <t>RB-23</t>
  </si>
  <si>
    <t>RB-24</t>
  </si>
  <si>
    <t>(17-19)</t>
  </si>
  <si>
    <t>(20-22)</t>
  </si>
  <si>
    <t>RB-25</t>
  </si>
  <si>
    <t>RB-26</t>
  </si>
  <si>
    <t>(23-24)</t>
  </si>
  <si>
    <t>RB-27</t>
  </si>
  <si>
    <t>(18-23)</t>
  </si>
  <si>
    <t>RB-28</t>
  </si>
  <si>
    <t>RB-29</t>
  </si>
  <si>
    <t>(18-21)</t>
  </si>
  <si>
    <t>RB-30</t>
  </si>
  <si>
    <t>(8-20)</t>
  </si>
  <si>
    <t>RB-31</t>
  </si>
  <si>
    <t>RB-32</t>
  </si>
  <si>
    <t>RB-33</t>
  </si>
  <si>
    <t>RB-34</t>
  </si>
  <si>
    <t>RB-35</t>
  </si>
  <si>
    <t>(16-19)</t>
  </si>
  <si>
    <t>RB-36</t>
  </si>
  <si>
    <t>(4-12)</t>
  </si>
  <si>
    <t>(13-20)</t>
  </si>
  <si>
    <t>RMD-1</t>
  </si>
  <si>
    <t>RMD-2</t>
  </si>
  <si>
    <t>RMD-3</t>
  </si>
  <si>
    <t>RMD-4</t>
  </si>
  <si>
    <t>RMD-5</t>
  </si>
  <si>
    <t>(6-9)</t>
  </si>
  <si>
    <t>RMD-6</t>
  </si>
  <si>
    <t>RMD-7</t>
  </si>
  <si>
    <t>(6-11)</t>
  </si>
  <si>
    <t>RMD-8</t>
  </si>
  <si>
    <t>RMD-9</t>
  </si>
  <si>
    <t>RMD-10</t>
  </si>
  <si>
    <t>RMD-11</t>
  </si>
  <si>
    <t>RMD-12</t>
  </si>
  <si>
    <t>RMD-13</t>
  </si>
  <si>
    <t>RMD-14</t>
  </si>
  <si>
    <t>TLH-1</t>
  </si>
  <si>
    <t>TLH-2</t>
  </si>
  <si>
    <t>TLH-3</t>
  </si>
  <si>
    <t>TLH-4</t>
  </si>
  <si>
    <t>(9-13)</t>
  </si>
  <si>
    <t>TLH-5</t>
  </si>
  <si>
    <t>TLH-6</t>
  </si>
  <si>
    <t>TLH-7</t>
  </si>
  <si>
    <t>TLH-8</t>
  </si>
  <si>
    <t>TLH-9</t>
  </si>
  <si>
    <t>TLH-10</t>
  </si>
  <si>
    <t>TLH-11</t>
  </si>
  <si>
    <t>TLH-12</t>
  </si>
  <si>
    <t>TLH-13</t>
  </si>
  <si>
    <t>TLH-14</t>
  </si>
  <si>
    <t>TLH-15</t>
  </si>
  <si>
    <t>TLH-16</t>
  </si>
  <si>
    <t>TLL-1</t>
  </si>
  <si>
    <t>TLL-2</t>
  </si>
  <si>
    <t>TLL-3</t>
  </si>
  <si>
    <t>TLL-4</t>
  </si>
  <si>
    <t>(8-9)</t>
  </si>
  <si>
    <t>TLL-5</t>
  </si>
  <si>
    <t>TLL-6</t>
  </si>
  <si>
    <t>TLL-7</t>
  </si>
  <si>
    <t xml:space="preserve">C </t>
  </si>
  <si>
    <t>TLL-8</t>
  </si>
  <si>
    <t>TR-1</t>
  </si>
  <si>
    <t>TR-2</t>
  </si>
  <si>
    <t>TR-3</t>
  </si>
  <si>
    <t>TR-4</t>
  </si>
  <si>
    <t>TR-5</t>
  </si>
  <si>
    <t>TR-6</t>
  </si>
  <si>
    <t>TR-7</t>
  </si>
  <si>
    <t>TR-8</t>
  </si>
  <si>
    <t>TR-9</t>
  </si>
  <si>
    <t>TR-10</t>
  </si>
  <si>
    <t>TR-11</t>
  </si>
  <si>
    <t>TR-12</t>
  </si>
  <si>
    <t>TR-13</t>
  </si>
  <si>
    <t>TR-14</t>
  </si>
  <si>
    <t>TR-15</t>
  </si>
  <si>
    <t>TR-16</t>
  </si>
  <si>
    <t>TR-17</t>
  </si>
  <si>
    <t>TR-18</t>
  </si>
  <si>
    <t>TR-19</t>
  </si>
  <si>
    <t>TR-20</t>
  </si>
  <si>
    <t>TR-21</t>
  </si>
  <si>
    <t>TR-22</t>
  </si>
  <si>
    <t>TR-23</t>
  </si>
  <si>
    <t>TR-24</t>
  </si>
  <si>
    <t>TR-25</t>
  </si>
  <si>
    <t>VH-1</t>
  </si>
  <si>
    <t>VH-2</t>
  </si>
  <si>
    <t>VH-3</t>
  </si>
  <si>
    <t>VH-4</t>
  </si>
  <si>
    <t>VH-5</t>
  </si>
  <si>
    <t>VH-6</t>
  </si>
  <si>
    <t>(6-15)</t>
  </si>
  <si>
    <t>VH-7</t>
  </si>
  <si>
    <t>VH-8</t>
  </si>
  <si>
    <t>VH-9</t>
  </si>
  <si>
    <t>(6-16)</t>
  </si>
  <si>
    <t>VH-10</t>
  </si>
  <si>
    <t>(19-21)</t>
  </si>
  <si>
    <t>VH-11</t>
  </si>
  <si>
    <t>(12-19)</t>
  </si>
  <si>
    <t>VH-12</t>
  </si>
  <si>
    <t>VH-13</t>
  </si>
  <si>
    <t>VH-14</t>
  </si>
  <si>
    <t>VH-15</t>
  </si>
  <si>
    <t>VH-16</t>
  </si>
  <si>
    <t>VH-17</t>
  </si>
  <si>
    <t>VH-18</t>
  </si>
  <si>
    <t>VH-19</t>
  </si>
  <si>
    <t>VH-20</t>
  </si>
  <si>
    <t>VH-21</t>
  </si>
  <si>
    <t>VHB-1</t>
  </si>
  <si>
    <t>VHB-2</t>
  </si>
  <si>
    <t>VHB-3</t>
  </si>
  <si>
    <t>VHB-4</t>
  </si>
  <si>
    <t>VHB-5</t>
  </si>
  <si>
    <t>VHB-6</t>
  </si>
  <si>
    <t>Missile Type</t>
  </si>
  <si>
    <t>Power to Arm</t>
  </si>
  <si>
    <t>Range</t>
  </si>
  <si>
    <t>FP-1</t>
  </si>
  <si>
    <t>FP-2</t>
  </si>
  <si>
    <t>FP-3</t>
  </si>
  <si>
    <t>FP-4</t>
  </si>
  <si>
    <t>FP-5</t>
  </si>
  <si>
    <t>FP-6</t>
  </si>
  <si>
    <t>FP-7</t>
  </si>
  <si>
    <t>FP-8</t>
  </si>
  <si>
    <t>FP-9</t>
  </si>
  <si>
    <t>FP-10</t>
  </si>
  <si>
    <t>FP-11</t>
  </si>
  <si>
    <t>FP-12</t>
  </si>
  <si>
    <t>FP-13</t>
  </si>
  <si>
    <t>FP-14</t>
  </si>
  <si>
    <t>FP-15</t>
  </si>
  <si>
    <t>FP-16</t>
  </si>
  <si>
    <t>FP-17</t>
  </si>
  <si>
    <t>FP-18</t>
  </si>
  <si>
    <t>FP-19</t>
  </si>
  <si>
    <t>FP-20</t>
  </si>
  <si>
    <t>FP-21</t>
  </si>
  <si>
    <t>FP-22</t>
  </si>
  <si>
    <t>FP-23</t>
  </si>
  <si>
    <t>FP-24</t>
  </si>
  <si>
    <t>FP-25</t>
  </si>
  <si>
    <t>FP-26</t>
  </si>
  <si>
    <t>FP-27</t>
  </si>
  <si>
    <t>FP-28</t>
  </si>
  <si>
    <t>FP-29</t>
  </si>
  <si>
    <t>FP-30</t>
  </si>
  <si>
    <t>FQT-1</t>
  </si>
  <si>
    <t>FQT-2</t>
  </si>
  <si>
    <t>FQT-3</t>
  </si>
  <si>
    <t>FQT-4</t>
  </si>
  <si>
    <t>FQT-5</t>
  </si>
  <si>
    <t>FQT-6</t>
  </si>
  <si>
    <t>FQT-7</t>
  </si>
  <si>
    <t>FQT-8</t>
  </si>
  <si>
    <t>FQT-9</t>
  </si>
  <si>
    <t>FQT-10</t>
  </si>
  <si>
    <t>LYFP-AX1</t>
  </si>
  <si>
    <t>LYFP-AX2</t>
  </si>
  <si>
    <t>LYFP-AX3</t>
  </si>
  <si>
    <t>FAC-1</t>
  </si>
  <si>
    <t>FAC-2</t>
  </si>
  <si>
    <t>FAC-3</t>
  </si>
  <si>
    <t>GP-1</t>
  </si>
  <si>
    <t>GP-2</t>
  </si>
  <si>
    <t>GP-3</t>
  </si>
  <si>
    <t>GP-4</t>
  </si>
  <si>
    <t>GP-5</t>
  </si>
  <si>
    <t>GP-6</t>
  </si>
  <si>
    <t>GP-7</t>
  </si>
  <si>
    <t>GP-8</t>
  </si>
  <si>
    <t>GP-9</t>
  </si>
  <si>
    <t>GPL-1</t>
  </si>
  <si>
    <t>GPL-2</t>
  </si>
  <si>
    <t>GPL-3</t>
  </si>
  <si>
    <t>GPL-4</t>
  </si>
  <si>
    <t>GPL-5</t>
  </si>
  <si>
    <t>KP-1</t>
  </si>
  <si>
    <t>KP-2</t>
  </si>
  <si>
    <t>KP-3</t>
  </si>
  <si>
    <t>KP-4</t>
  </si>
  <si>
    <t>KP-5</t>
  </si>
  <si>
    <t>KP-6</t>
  </si>
  <si>
    <t>KP-7</t>
  </si>
  <si>
    <t>KP-8</t>
  </si>
  <si>
    <t>KP-9</t>
  </si>
  <si>
    <t>KP-10</t>
  </si>
  <si>
    <t>KP-11</t>
  </si>
  <si>
    <t>KP-12</t>
  </si>
  <si>
    <t>KP-13</t>
  </si>
  <si>
    <t>KP-14</t>
  </si>
  <si>
    <t>KP-15</t>
  </si>
  <si>
    <t>KP-16</t>
  </si>
  <si>
    <t>KP-17</t>
  </si>
  <si>
    <t>KP-18</t>
  </si>
  <si>
    <t>KP-19</t>
  </si>
  <si>
    <t>KP-20</t>
  </si>
  <si>
    <t>KP-21</t>
  </si>
  <si>
    <t>KP-22</t>
  </si>
  <si>
    <t>RP-1</t>
  </si>
  <si>
    <t>RP-2</t>
  </si>
  <si>
    <t xml:space="preserve">H </t>
  </si>
  <si>
    <t>RP-3</t>
  </si>
  <si>
    <t>RP-4</t>
  </si>
  <si>
    <t>RP-5</t>
  </si>
  <si>
    <t>RP-6</t>
  </si>
  <si>
    <t>RP-7</t>
  </si>
  <si>
    <t>RP-8</t>
  </si>
  <si>
    <t>RP-9</t>
  </si>
  <si>
    <t>RP-10</t>
  </si>
  <si>
    <t>RP-11</t>
  </si>
  <si>
    <t>RP-12</t>
  </si>
  <si>
    <t>RP-13</t>
  </si>
  <si>
    <t>RP-14</t>
  </si>
  <si>
    <t>RP-15</t>
  </si>
  <si>
    <t>RP-16</t>
  </si>
  <si>
    <t>RP-17</t>
  </si>
  <si>
    <t>RP-18</t>
  </si>
  <si>
    <t>RP-19</t>
  </si>
  <si>
    <t>RP-20</t>
  </si>
  <si>
    <t>RPL-1</t>
  </si>
  <si>
    <t>RL-1</t>
  </si>
  <si>
    <t>RPL-2</t>
  </si>
  <si>
    <t>RL-2</t>
  </si>
  <si>
    <t>RPL-3</t>
  </si>
  <si>
    <t>RL-3</t>
  </si>
  <si>
    <t>RPL-4</t>
  </si>
  <si>
    <t>RL-4</t>
  </si>
  <si>
    <t>RPT-1</t>
  </si>
  <si>
    <t>RPT-2</t>
  </si>
  <si>
    <t>RPT-3</t>
  </si>
  <si>
    <t>RPT-4</t>
  </si>
  <si>
    <t>RPT-5</t>
  </si>
  <si>
    <t>EFP-1</t>
  </si>
  <si>
    <t>EFP-2</t>
  </si>
  <si>
    <t>EFP-3</t>
  </si>
  <si>
    <t>TP-1</t>
  </si>
  <si>
    <t>TP-2</t>
  </si>
  <si>
    <t>TP-3</t>
  </si>
  <si>
    <t>TP-4</t>
  </si>
  <si>
    <t>TP-5</t>
  </si>
  <si>
    <t>TP-6</t>
  </si>
  <si>
    <t>TP-7</t>
  </si>
  <si>
    <t>TP-8</t>
  </si>
  <si>
    <t>TTW-1</t>
  </si>
  <si>
    <t>5/phase</t>
  </si>
  <si>
    <t>TTW-2</t>
  </si>
  <si>
    <t>8/phase</t>
  </si>
  <si>
    <t>TTW-3</t>
  </si>
  <si>
    <t>12/phase</t>
  </si>
  <si>
    <t>TTW-4</t>
  </si>
  <si>
    <t>15/phase</t>
  </si>
  <si>
    <t>FRP-1</t>
  </si>
  <si>
    <t>FRP-2</t>
  </si>
  <si>
    <t>FRP-3</t>
  </si>
  <si>
    <t>FRP-4</t>
  </si>
  <si>
    <t>FRP-5</t>
  </si>
  <si>
    <t>FRP-6</t>
  </si>
  <si>
    <t>FRP-7</t>
  </si>
  <si>
    <t>FRP-8</t>
  </si>
  <si>
    <t>FRPL-1</t>
  </si>
  <si>
    <t>FRPL-2</t>
  </si>
  <si>
    <t>AP-1</t>
  </si>
  <si>
    <t>AP-2</t>
  </si>
  <si>
    <t>AP-3</t>
  </si>
  <si>
    <t>AP-4</t>
  </si>
  <si>
    <t>AP-5</t>
  </si>
  <si>
    <t>ADM-1</t>
  </si>
  <si>
    <t>ADM-2</t>
  </si>
  <si>
    <t>ADM-3</t>
  </si>
  <si>
    <t>ADM-4</t>
  </si>
  <si>
    <t>ADM-5</t>
  </si>
  <si>
    <t>ADM-6</t>
  </si>
  <si>
    <t>ADM-7</t>
  </si>
  <si>
    <t>ADM-8</t>
  </si>
  <si>
    <t>CP-1</t>
  </si>
  <si>
    <t>CP-2</t>
  </si>
  <si>
    <t>CP-3</t>
  </si>
  <si>
    <t>CP-4</t>
  </si>
  <si>
    <t>CP-5</t>
  </si>
  <si>
    <t>CP-6</t>
  </si>
  <si>
    <t>CP-7</t>
  </si>
  <si>
    <t>CP-8</t>
  </si>
  <si>
    <t>CP-9</t>
  </si>
  <si>
    <t>CP-10</t>
  </si>
  <si>
    <t>CP-11</t>
  </si>
  <si>
    <t>CP-12</t>
  </si>
  <si>
    <t>CP-13</t>
  </si>
  <si>
    <t>CP-14</t>
  </si>
  <si>
    <t>NAC-1</t>
  </si>
  <si>
    <t>NAC-2</t>
  </si>
  <si>
    <t>NAC-3</t>
  </si>
  <si>
    <t>NAC-4</t>
  </si>
  <si>
    <t>NAC-5</t>
  </si>
  <si>
    <t>NAC-6</t>
  </si>
  <si>
    <t>NAC-7</t>
  </si>
  <si>
    <t>NAC-8</t>
  </si>
  <si>
    <t>NAC-9</t>
  </si>
  <si>
    <t>NPT-1</t>
  </si>
  <si>
    <t>NPT-2</t>
  </si>
  <si>
    <t>NPT-3</t>
  </si>
  <si>
    <t>NPT-4</t>
  </si>
  <si>
    <t>TPT-1</t>
  </si>
  <si>
    <t>TPT-2</t>
  </si>
  <si>
    <t>TPT-3</t>
  </si>
  <si>
    <t>TPT-4</t>
  </si>
  <si>
    <t>TPT-5</t>
  </si>
  <si>
    <t>TPT-6</t>
  </si>
  <si>
    <t>TPT-7</t>
  </si>
  <si>
    <t>TEP-1</t>
  </si>
  <si>
    <t>TEP-2</t>
  </si>
  <si>
    <t>TEP-3</t>
  </si>
  <si>
    <t>VP-1</t>
  </si>
  <si>
    <t>VP-2</t>
  </si>
  <si>
    <t>VP-3</t>
  </si>
  <si>
    <t>VP-4</t>
  </si>
  <si>
    <t>VP-5</t>
  </si>
  <si>
    <t>VP-6</t>
  </si>
  <si>
    <t>VP-7</t>
  </si>
  <si>
    <t>VP-8</t>
  </si>
  <si>
    <t>VP-9</t>
  </si>
  <si>
    <t>VP-10</t>
  </si>
  <si>
    <t>OP-1</t>
  </si>
  <si>
    <t>OP-2</t>
  </si>
  <si>
    <t>OP-3</t>
  </si>
  <si>
    <t>OP-4</t>
  </si>
  <si>
    <t>OP-5</t>
  </si>
  <si>
    <t>OP-6</t>
  </si>
  <si>
    <t>OP-7</t>
  </si>
  <si>
    <t>OP-8</t>
  </si>
  <si>
    <t>OPL-1</t>
  </si>
  <si>
    <t>JPT-1</t>
  </si>
  <si>
    <t>JPT-2</t>
  </si>
  <si>
    <t>JPT-3</t>
  </si>
  <si>
    <t>JPT-4</t>
  </si>
  <si>
    <t>JPT-5</t>
  </si>
  <si>
    <t>JPT-6</t>
  </si>
  <si>
    <t>JPT-7</t>
  </si>
  <si>
    <t>JPT-8</t>
  </si>
  <si>
    <t>JPT-9</t>
  </si>
  <si>
    <t>JPT-10</t>
  </si>
  <si>
    <t>JPT-11</t>
  </si>
  <si>
    <t>JPT-12</t>
  </si>
  <si>
    <t>JPT-13</t>
  </si>
  <si>
    <t>JPT-14</t>
  </si>
  <si>
    <t>RACE</t>
  </si>
  <si>
    <t>Shield Generator Type</t>
  </si>
  <si>
    <t>Control Computer Type</t>
  </si>
  <si>
    <t>Damace Penetraion Coefficient</t>
  </si>
  <si>
    <t>SPR</t>
  </si>
  <si>
    <t>All</t>
  </si>
  <si>
    <t>Nav Only</t>
  </si>
  <si>
    <t>ASA</t>
  </si>
  <si>
    <t>ASB</t>
  </si>
  <si>
    <t>ASC</t>
  </si>
  <si>
    <t>ASD</t>
  </si>
  <si>
    <t>ASE</t>
  </si>
  <si>
    <t>ASF</t>
  </si>
  <si>
    <t>ASG</t>
  </si>
  <si>
    <t>ASH</t>
  </si>
  <si>
    <t>ASI</t>
  </si>
  <si>
    <t>ASJ</t>
  </si>
  <si>
    <t>ASK</t>
  </si>
  <si>
    <t>ASL</t>
  </si>
  <si>
    <t>ASM</t>
  </si>
  <si>
    <t>ASN</t>
  </si>
  <si>
    <t>ASO</t>
  </si>
  <si>
    <t>ASP</t>
  </si>
  <si>
    <t>ASQ</t>
  </si>
  <si>
    <t>1/4</t>
  </si>
  <si>
    <t>ASR</t>
  </si>
  <si>
    <t>AST</t>
  </si>
  <si>
    <t>ASU</t>
  </si>
  <si>
    <t>CSA</t>
  </si>
  <si>
    <t>CSB</t>
  </si>
  <si>
    <t>CSC</t>
  </si>
  <si>
    <t>CSD</t>
  </si>
  <si>
    <t>CSE</t>
  </si>
  <si>
    <t>CSF</t>
  </si>
  <si>
    <t>CSG</t>
  </si>
  <si>
    <t>CSH</t>
  </si>
  <si>
    <t>CSI</t>
  </si>
  <si>
    <t>CSJ</t>
  </si>
  <si>
    <t>CSK</t>
  </si>
  <si>
    <t>CSL</t>
  </si>
  <si>
    <t>CSM</t>
  </si>
  <si>
    <t>CSN</t>
  </si>
  <si>
    <t>CSO</t>
  </si>
  <si>
    <t>CSP</t>
  </si>
  <si>
    <t>CSQ</t>
  </si>
  <si>
    <t>CSR</t>
  </si>
  <si>
    <t>CSS</t>
  </si>
  <si>
    <t>CST</t>
  </si>
  <si>
    <t>CSU</t>
  </si>
  <si>
    <t>CSV</t>
  </si>
  <si>
    <t>CSW</t>
  </si>
  <si>
    <t>CSX</t>
  </si>
  <si>
    <t>CSY</t>
  </si>
  <si>
    <t>EMSA</t>
  </si>
  <si>
    <t>EMSB</t>
  </si>
  <si>
    <t>EMSC</t>
  </si>
  <si>
    <t>EMSD</t>
  </si>
  <si>
    <t>EMSE</t>
  </si>
  <si>
    <t>EMSF</t>
  </si>
  <si>
    <t>EMSG</t>
  </si>
  <si>
    <t>EMSH</t>
  </si>
  <si>
    <t>EMSI</t>
  </si>
  <si>
    <t>EMSJ</t>
  </si>
  <si>
    <t>EMSK</t>
  </si>
  <si>
    <t>EMSL</t>
  </si>
  <si>
    <t>EMSM</t>
  </si>
  <si>
    <t>EMSN</t>
  </si>
  <si>
    <t>EMSO</t>
  </si>
  <si>
    <t>1/5</t>
  </si>
  <si>
    <t>FNSA</t>
  </si>
  <si>
    <t>FNSB</t>
  </si>
  <si>
    <t>FNSC</t>
  </si>
  <si>
    <t>FNSD</t>
  </si>
  <si>
    <t>FNSE</t>
  </si>
  <si>
    <t>FNSF</t>
  </si>
  <si>
    <t>FNSG</t>
  </si>
  <si>
    <t>FNSH</t>
  </si>
  <si>
    <t>FNSI</t>
  </si>
  <si>
    <t>FNSJ</t>
  </si>
  <si>
    <t>FNSK</t>
  </si>
  <si>
    <t>FNSL</t>
  </si>
  <si>
    <t>FNSM</t>
  </si>
  <si>
    <t>FNSN</t>
  </si>
  <si>
    <t>FNSO</t>
  </si>
  <si>
    <t>FNSP</t>
  </si>
  <si>
    <t>FNSQ</t>
  </si>
  <si>
    <t>FNSR</t>
  </si>
  <si>
    <t>FNSS</t>
  </si>
  <si>
    <t>FNST</t>
  </si>
  <si>
    <t>FNSU</t>
  </si>
  <si>
    <t>FNSV</t>
  </si>
  <si>
    <t>FRAS</t>
  </si>
  <si>
    <t>FRBS</t>
  </si>
  <si>
    <t>FRCS</t>
  </si>
  <si>
    <t>FRDS</t>
  </si>
  <si>
    <t>FRES</t>
  </si>
  <si>
    <t>FRFS</t>
  </si>
  <si>
    <t>FRGS</t>
  </si>
  <si>
    <t>FRHS</t>
  </si>
  <si>
    <t>FRIS</t>
  </si>
  <si>
    <t>FRJS</t>
  </si>
  <si>
    <t>FRKS</t>
  </si>
  <si>
    <t>FRLS</t>
  </si>
  <si>
    <t>FRMS</t>
  </si>
  <si>
    <t>FRNS</t>
  </si>
  <si>
    <t>FRNSA</t>
  </si>
  <si>
    <t>FRNSB</t>
  </si>
  <si>
    <t>FRNSC</t>
  </si>
  <si>
    <t>FRNSD</t>
  </si>
  <si>
    <t>FRNSE</t>
  </si>
  <si>
    <t>FRNSF</t>
  </si>
  <si>
    <t>FRNSG</t>
  </si>
  <si>
    <t>FRNSH</t>
  </si>
  <si>
    <t>FROS</t>
  </si>
  <si>
    <t>FRPS</t>
  </si>
  <si>
    <t>FRQS</t>
  </si>
  <si>
    <t>FRRS</t>
  </si>
  <si>
    <t>FRSS</t>
  </si>
  <si>
    <t>FRTS</t>
  </si>
  <si>
    <t>FRUS</t>
  </si>
  <si>
    <t>FSA</t>
  </si>
  <si>
    <t>FSB</t>
  </si>
  <si>
    <t>FSC</t>
  </si>
  <si>
    <t>FSD</t>
  </si>
  <si>
    <t>FSE</t>
  </si>
  <si>
    <t>FSF</t>
  </si>
  <si>
    <t>FSG</t>
  </si>
  <si>
    <t>FSH</t>
  </si>
  <si>
    <t>FSI</t>
  </si>
  <si>
    <t>FSJ</t>
  </si>
  <si>
    <t>FSK</t>
  </si>
  <si>
    <t>FSL</t>
  </si>
  <si>
    <t>FSM</t>
  </si>
  <si>
    <t>FSN</t>
  </si>
  <si>
    <t>FSO</t>
  </si>
  <si>
    <t>FSP</t>
  </si>
  <si>
    <t>FSQ</t>
  </si>
  <si>
    <t>FSR</t>
  </si>
  <si>
    <t>FSS</t>
  </si>
  <si>
    <t>FST</t>
  </si>
  <si>
    <t>FSU</t>
  </si>
  <si>
    <t>FSV</t>
  </si>
  <si>
    <t>FSW</t>
  </si>
  <si>
    <t>FSX</t>
  </si>
  <si>
    <t>FSY</t>
  </si>
  <si>
    <t>GSA</t>
  </si>
  <si>
    <t>GSB</t>
  </si>
  <si>
    <t>GSC</t>
  </si>
  <si>
    <t>GSD</t>
  </si>
  <si>
    <t>GSE</t>
  </si>
  <si>
    <t>GSF</t>
  </si>
  <si>
    <t>GSG</t>
  </si>
  <si>
    <t>GSH</t>
  </si>
  <si>
    <t>GSI</t>
  </si>
  <si>
    <t>GSJ</t>
  </si>
  <si>
    <t>GSK</t>
  </si>
  <si>
    <t>GSL</t>
  </si>
  <si>
    <t>GSM</t>
  </si>
  <si>
    <t>GSN</t>
  </si>
  <si>
    <t>GSO</t>
  </si>
  <si>
    <t>GSP</t>
  </si>
  <si>
    <t>GSQ</t>
  </si>
  <si>
    <t>GSR</t>
  </si>
  <si>
    <t>GSS</t>
  </si>
  <si>
    <t>GST</t>
  </si>
  <si>
    <t>GSU</t>
  </si>
  <si>
    <t>GSV</t>
  </si>
  <si>
    <t>GSW</t>
  </si>
  <si>
    <t>GSX</t>
  </si>
  <si>
    <t>GSY</t>
  </si>
  <si>
    <t>GSZ</t>
  </si>
  <si>
    <t>JDA</t>
  </si>
  <si>
    <t>JDB</t>
  </si>
  <si>
    <t>JDC</t>
  </si>
  <si>
    <t>JDD</t>
  </si>
  <si>
    <t>JDE</t>
  </si>
  <si>
    <t>JDF</t>
  </si>
  <si>
    <t>2/3</t>
  </si>
  <si>
    <t>JDG</t>
  </si>
  <si>
    <t>JDH</t>
  </si>
  <si>
    <t>JDI</t>
  </si>
  <si>
    <t>JDJ</t>
  </si>
  <si>
    <t>JDK</t>
  </si>
  <si>
    <t>JDL</t>
  </si>
  <si>
    <t>JDM</t>
  </si>
  <si>
    <t>JDN</t>
  </si>
  <si>
    <t>JDO</t>
  </si>
  <si>
    <t>JDP</t>
  </si>
  <si>
    <t>JDQ</t>
  </si>
  <si>
    <t>JDR</t>
  </si>
  <si>
    <t>JDS</t>
  </si>
  <si>
    <t>JDT</t>
  </si>
  <si>
    <t>JDU</t>
  </si>
  <si>
    <t>JDV</t>
  </si>
  <si>
    <t>JDW</t>
  </si>
  <si>
    <t>JDX</t>
  </si>
  <si>
    <t>KNSA</t>
  </si>
  <si>
    <t>KNSB</t>
  </si>
  <si>
    <t>KNSC</t>
  </si>
  <si>
    <t>KNSD</t>
  </si>
  <si>
    <t>KNSE</t>
  </si>
  <si>
    <t>KNSF</t>
  </si>
  <si>
    <t>KNSG</t>
  </si>
  <si>
    <t>KNSH</t>
  </si>
  <si>
    <t>KNSI</t>
  </si>
  <si>
    <t>KNSJ</t>
  </si>
  <si>
    <t>KSA</t>
  </si>
  <si>
    <t>KSB</t>
  </si>
  <si>
    <t>KSC</t>
  </si>
  <si>
    <t>KSD</t>
  </si>
  <si>
    <t>KSE</t>
  </si>
  <si>
    <t>KSF</t>
  </si>
  <si>
    <t>KSG</t>
  </si>
  <si>
    <t>KSH</t>
  </si>
  <si>
    <t>KSI</t>
  </si>
  <si>
    <t>KSJ</t>
  </si>
  <si>
    <t>KSK</t>
  </si>
  <si>
    <t>KSL</t>
  </si>
  <si>
    <t>KSM</t>
  </si>
  <si>
    <t>KSN</t>
  </si>
  <si>
    <t>KSO</t>
  </si>
  <si>
    <t>KSP</t>
  </si>
  <si>
    <t>KSQ</t>
  </si>
  <si>
    <t>KSR</t>
  </si>
  <si>
    <t>KSS</t>
  </si>
  <si>
    <t>KST</t>
  </si>
  <si>
    <t>KSU</t>
  </si>
  <si>
    <t>KSV</t>
  </si>
  <si>
    <t>KSW</t>
  </si>
  <si>
    <t>KSX</t>
  </si>
  <si>
    <t>KSY</t>
  </si>
  <si>
    <t>KSZ</t>
  </si>
  <si>
    <t>NDA</t>
  </si>
  <si>
    <t>NDB</t>
  </si>
  <si>
    <t>NDC</t>
  </si>
  <si>
    <t>NDD</t>
  </si>
  <si>
    <t>NDE</t>
  </si>
  <si>
    <t>NDF</t>
  </si>
  <si>
    <t>NDG</t>
  </si>
  <si>
    <t>NDH</t>
  </si>
  <si>
    <t>NDI</t>
  </si>
  <si>
    <t>NDJ</t>
  </si>
  <si>
    <t>NDK</t>
  </si>
  <si>
    <t>NDL</t>
  </si>
  <si>
    <t>OSA</t>
  </si>
  <si>
    <t>OSB</t>
  </si>
  <si>
    <t>OSC</t>
  </si>
  <si>
    <t>OSD</t>
  </si>
  <si>
    <t>OSE</t>
  </si>
  <si>
    <t>OSF</t>
  </si>
  <si>
    <t>OSG</t>
  </si>
  <si>
    <t>OSH</t>
  </si>
  <si>
    <t>OSI</t>
  </si>
  <si>
    <t>OSJ</t>
  </si>
  <si>
    <t>OSK</t>
  </si>
  <si>
    <t>OSL</t>
  </si>
  <si>
    <t>OSM</t>
  </si>
  <si>
    <t>OSN</t>
  </si>
  <si>
    <t>OSNA</t>
  </si>
  <si>
    <t>OSNB</t>
  </si>
  <si>
    <t>OSNC</t>
  </si>
  <si>
    <t>OSND</t>
  </si>
  <si>
    <t>OSNE</t>
  </si>
  <si>
    <t>OSNF</t>
  </si>
  <si>
    <t>OSNG</t>
  </si>
  <si>
    <t>OSNH</t>
  </si>
  <si>
    <t>OSNI</t>
  </si>
  <si>
    <t>OSP</t>
  </si>
  <si>
    <t>OSQ</t>
  </si>
  <si>
    <t>OSR</t>
  </si>
  <si>
    <t>OSS</t>
  </si>
  <si>
    <t>OST</t>
  </si>
  <si>
    <t>OSU</t>
  </si>
  <si>
    <t>OSV</t>
  </si>
  <si>
    <t>OSW</t>
  </si>
  <si>
    <t>OSX</t>
  </si>
  <si>
    <t>OSY</t>
  </si>
  <si>
    <t>OSZ</t>
  </si>
  <si>
    <t>KMSA</t>
  </si>
  <si>
    <t>KMSB</t>
  </si>
  <si>
    <t>KMSC</t>
  </si>
  <si>
    <t>KMSD</t>
  </si>
  <si>
    <t>KMSE</t>
  </si>
  <si>
    <t>KMSF</t>
  </si>
  <si>
    <t>KMSG</t>
  </si>
  <si>
    <t>KMSH</t>
  </si>
  <si>
    <t>KMSI</t>
  </si>
  <si>
    <t>KMSJ</t>
  </si>
  <si>
    <t>KMSK</t>
  </si>
  <si>
    <t>KMSL</t>
  </si>
  <si>
    <t>KMSM</t>
  </si>
  <si>
    <t>KMSN</t>
  </si>
  <si>
    <t>KMSO</t>
  </si>
  <si>
    <t>KMSP</t>
  </si>
  <si>
    <t>RNSA</t>
  </si>
  <si>
    <t>RNSB</t>
  </si>
  <si>
    <t>RNSC</t>
  </si>
  <si>
    <t>RNSD</t>
  </si>
  <si>
    <t>RNSE</t>
  </si>
  <si>
    <t>RNSF</t>
  </si>
  <si>
    <t>RNSG</t>
  </si>
  <si>
    <t>RNSH</t>
  </si>
  <si>
    <t>RNSI</t>
  </si>
  <si>
    <t>RNSJ</t>
  </si>
  <si>
    <t>RNSK</t>
  </si>
  <si>
    <t>RNSL</t>
  </si>
  <si>
    <t>RNSM</t>
  </si>
  <si>
    <t>RSA</t>
  </si>
  <si>
    <t>RSB</t>
  </si>
  <si>
    <t>RSC</t>
  </si>
  <si>
    <t>RSD</t>
  </si>
  <si>
    <t>RSE</t>
  </si>
  <si>
    <t>RSF</t>
  </si>
  <si>
    <t>RSG</t>
  </si>
  <si>
    <t>RSH</t>
  </si>
  <si>
    <t>RSI</t>
  </si>
  <si>
    <t>RSJ</t>
  </si>
  <si>
    <t>RSK</t>
  </si>
  <si>
    <t>RSL</t>
  </si>
  <si>
    <t>RSM</t>
  </si>
  <si>
    <t>RSN</t>
  </si>
  <si>
    <t>RSO</t>
  </si>
  <si>
    <t>RSP</t>
  </si>
  <si>
    <t>RSQ</t>
  </si>
  <si>
    <t>RSR</t>
  </si>
  <si>
    <t>RSS</t>
  </si>
  <si>
    <t>RST</t>
  </si>
  <si>
    <t>RSU</t>
  </si>
  <si>
    <t>RSV</t>
  </si>
  <si>
    <t>RSW</t>
  </si>
  <si>
    <t>RSX</t>
  </si>
  <si>
    <t>RSY</t>
  </si>
  <si>
    <t>RSZ</t>
  </si>
  <si>
    <t>TPSA</t>
  </si>
  <si>
    <t>TPSB</t>
  </si>
  <si>
    <t>TPSC</t>
  </si>
  <si>
    <t>TPSD</t>
  </si>
  <si>
    <t>TPSE</t>
  </si>
  <si>
    <t>TPSF</t>
  </si>
  <si>
    <t>TPSG</t>
  </si>
  <si>
    <t>TPSH</t>
  </si>
  <si>
    <t>TPSI</t>
  </si>
  <si>
    <t>TPSJ</t>
  </si>
  <si>
    <t>TPSK</t>
  </si>
  <si>
    <t>TPSL</t>
  </si>
  <si>
    <t>TPSM</t>
  </si>
  <si>
    <t>TPSN</t>
  </si>
  <si>
    <t>TPSO</t>
  </si>
  <si>
    <t>TSA</t>
  </si>
  <si>
    <t>TSB</t>
  </si>
  <si>
    <t>TSC</t>
  </si>
  <si>
    <t>TSD</t>
  </si>
  <si>
    <t>TSE</t>
  </si>
  <si>
    <t>TSF</t>
  </si>
  <si>
    <t>TSG</t>
  </si>
  <si>
    <t>TSH</t>
  </si>
  <si>
    <t>TSI</t>
  </si>
  <si>
    <t>TSJ</t>
  </si>
  <si>
    <t>TSK</t>
  </si>
  <si>
    <t>TSL</t>
  </si>
  <si>
    <t>TSM</t>
  </si>
  <si>
    <t>TSN</t>
  </si>
  <si>
    <t>TSNA</t>
  </si>
  <si>
    <t>TSNB</t>
  </si>
  <si>
    <t>TSNC</t>
  </si>
  <si>
    <t>TSND</t>
  </si>
  <si>
    <t>TSO</t>
  </si>
  <si>
    <t>TSP</t>
  </si>
  <si>
    <t>TSQ</t>
  </si>
  <si>
    <t>TSR</t>
  </si>
  <si>
    <t>TST</t>
  </si>
  <si>
    <t>TSU</t>
  </si>
  <si>
    <t>TSV</t>
  </si>
  <si>
    <t>TSW</t>
  </si>
  <si>
    <t>TSX</t>
  </si>
  <si>
    <t>TSY</t>
  </si>
  <si>
    <t>TSZ</t>
  </si>
  <si>
    <t>VSA</t>
  </si>
  <si>
    <t>VSB</t>
  </si>
  <si>
    <t>VSC</t>
  </si>
  <si>
    <t>VSD</t>
  </si>
  <si>
    <t>VSE</t>
  </si>
  <si>
    <t>VSF</t>
  </si>
  <si>
    <t>VSG</t>
  </si>
  <si>
    <t>VSH</t>
  </si>
  <si>
    <t>VSI</t>
  </si>
  <si>
    <t>VSJ</t>
  </si>
  <si>
    <t>VSK</t>
  </si>
  <si>
    <t>VSL</t>
  </si>
  <si>
    <t>VSM</t>
  </si>
  <si>
    <t>VSN</t>
  </si>
  <si>
    <t>VSO</t>
  </si>
  <si>
    <t>VSP</t>
  </si>
  <si>
    <t>VSQ</t>
  </si>
  <si>
    <t>VSR</t>
  </si>
  <si>
    <t>VSS</t>
  </si>
  <si>
    <t>VST</t>
  </si>
  <si>
    <t>VSU</t>
  </si>
  <si>
    <t>VSV</t>
  </si>
  <si>
    <t>VSW</t>
  </si>
  <si>
    <t>FDS-1</t>
  </si>
  <si>
    <t>FDS-2</t>
  </si>
  <si>
    <t>FDS-3</t>
  </si>
  <si>
    <t>FDS-4</t>
  </si>
  <si>
    <t>FDS-5</t>
  </si>
  <si>
    <t>FDS-6</t>
  </si>
  <si>
    <t>FDS-X</t>
  </si>
  <si>
    <t>OCSA</t>
  </si>
  <si>
    <t>OCSB</t>
  </si>
  <si>
    <t>OCSC</t>
  </si>
  <si>
    <t>OCSD</t>
  </si>
  <si>
    <t>OCSE</t>
  </si>
  <si>
    <t>FSSA</t>
  </si>
  <si>
    <t>FSSA-2</t>
  </si>
  <si>
    <t>FSSB</t>
  </si>
  <si>
    <t>FSSC</t>
  </si>
  <si>
    <t>FSSD</t>
  </si>
  <si>
    <t>FSSE</t>
  </si>
  <si>
    <t>FSSF</t>
  </si>
  <si>
    <t>FSSG</t>
  </si>
  <si>
    <t>FSSH</t>
  </si>
  <si>
    <t>FSSI</t>
  </si>
  <si>
    <t>FSSJ</t>
  </si>
  <si>
    <t>FSSK</t>
  </si>
  <si>
    <t>FSSL</t>
  </si>
  <si>
    <t>FSSM</t>
  </si>
  <si>
    <t>FSSN</t>
  </si>
  <si>
    <t>FSSO</t>
  </si>
  <si>
    <t>FSSP</t>
  </si>
  <si>
    <t>FSSQ</t>
  </si>
  <si>
    <t>FSSR</t>
  </si>
  <si>
    <t>FSSS</t>
  </si>
  <si>
    <t>FDSG-1</t>
  </si>
  <si>
    <t>GSSA</t>
  </si>
  <si>
    <t>GSSB</t>
  </si>
  <si>
    <t>GSSC</t>
  </si>
  <si>
    <t>GSSD</t>
  </si>
  <si>
    <t>GSSE</t>
  </si>
  <si>
    <t>GSSF</t>
  </si>
  <si>
    <t>GSSG</t>
  </si>
  <si>
    <t>GSSH</t>
  </si>
  <si>
    <t>GSSI</t>
  </si>
  <si>
    <t>GSSJ</t>
  </si>
  <si>
    <t>GSSK</t>
  </si>
  <si>
    <t>3/2</t>
  </si>
  <si>
    <t>Appropriate Ship Class</t>
  </si>
  <si>
    <t>Avail</t>
  </si>
  <si>
    <t>Orion</t>
  </si>
  <si>
    <t>LLL/91</t>
  </si>
  <si>
    <t>LLL/89</t>
  </si>
  <si>
    <t>RRR/65</t>
  </si>
  <si>
    <t>RRR/69</t>
  </si>
  <si>
    <t>RRR/56</t>
  </si>
  <si>
    <t>RRR/57</t>
  </si>
  <si>
    <t>LLL/97</t>
  </si>
  <si>
    <t>LLL/95</t>
  </si>
  <si>
    <t>LLL/71</t>
  </si>
  <si>
    <t>LLL/80</t>
  </si>
  <si>
    <t>RRR/31</t>
  </si>
  <si>
    <t>LLL/65</t>
  </si>
  <si>
    <t>LLL/63</t>
  </si>
  <si>
    <t>LLL/64</t>
  </si>
  <si>
    <t>RRR/07</t>
  </si>
  <si>
    <t>LLL/92</t>
  </si>
  <si>
    <t>RRR/91</t>
  </si>
  <si>
    <t>RRR/90</t>
  </si>
  <si>
    <t>RRR/89</t>
  </si>
  <si>
    <t>RRR/88</t>
  </si>
  <si>
    <t>RRR/83</t>
  </si>
  <si>
    <t>RRR/87</t>
  </si>
  <si>
    <t>RRR/77</t>
  </si>
  <si>
    <t>RRR29</t>
  </si>
  <si>
    <t>RRR/36</t>
  </si>
  <si>
    <t>RRI/48</t>
  </si>
  <si>
    <t>RRI/42</t>
  </si>
  <si>
    <t>RRI/39</t>
  </si>
  <si>
    <t>RRI/43</t>
  </si>
  <si>
    <t>RRI/40</t>
  </si>
  <si>
    <t>RRI/37</t>
  </si>
  <si>
    <t>RRI/35</t>
  </si>
  <si>
    <t>RRI/32</t>
  </si>
  <si>
    <t>RRI/28</t>
  </si>
  <si>
    <t>RRI/31</t>
  </si>
  <si>
    <t>RRI/27</t>
  </si>
  <si>
    <t>RRI/24</t>
  </si>
  <si>
    <t>RRI/18</t>
  </si>
  <si>
    <t>RRI/12</t>
  </si>
  <si>
    <t>RRI/7</t>
  </si>
  <si>
    <t>RRI/5</t>
  </si>
  <si>
    <t>RRI/3</t>
  </si>
  <si>
    <t>RRI/4</t>
  </si>
  <si>
    <t>RRI/8</t>
  </si>
  <si>
    <t>RRR52</t>
  </si>
  <si>
    <t>RRR38</t>
  </si>
  <si>
    <t>RRR/61</t>
  </si>
  <si>
    <t>RRR/72</t>
  </si>
  <si>
    <t>RRI/10</t>
  </si>
  <si>
    <t>RII/3</t>
  </si>
  <si>
    <t>LLL.96</t>
  </si>
  <si>
    <t>LLL/61</t>
  </si>
  <si>
    <t>LLL/72</t>
  </si>
  <si>
    <t>COMPUTER</t>
  </si>
  <si>
    <t>Number of Cores</t>
  </si>
  <si>
    <t>Weight</t>
  </si>
  <si>
    <t>Max WDF</t>
  </si>
  <si>
    <t>WARP DRIVE</t>
  </si>
  <si>
    <t>Number of Nacells</t>
  </si>
  <si>
    <t>MPR</t>
  </si>
  <si>
    <t>Stress Chart:</t>
  </si>
  <si>
    <t>Warp Drive Weight</t>
  </si>
  <si>
    <t>Date</t>
  </si>
  <si>
    <t>Warp Drive Cost</t>
  </si>
  <si>
    <t>Computer Requirements</t>
  </si>
  <si>
    <t>WER</t>
  </si>
  <si>
    <t>Impulse Engine Type</t>
  </si>
  <si>
    <t>Number of Units</t>
  </si>
  <si>
    <t>Power Units Available -</t>
  </si>
  <si>
    <t>Impulse Drive Weight</t>
  </si>
  <si>
    <t>IER</t>
  </si>
  <si>
    <t>Beam Weapon 1 Type</t>
  </si>
  <si>
    <t>Number</t>
  </si>
  <si>
    <t>Weapon Total Weight</t>
  </si>
  <si>
    <t>Weapon Total SS</t>
  </si>
  <si>
    <t>Weapon Total Cost</t>
  </si>
  <si>
    <t>Beam Weapon 2 Type</t>
  </si>
  <si>
    <t>Beam Weapon 3 Type</t>
  </si>
  <si>
    <t>Missile Weapon 1 Type</t>
  </si>
  <si>
    <t>Missile Weapon 2 Type</t>
  </si>
  <si>
    <t>Missile Weapon 3 Type</t>
  </si>
  <si>
    <t>Deflector Shield Type -</t>
  </si>
  <si>
    <t>Shield Efficiency Rating</t>
  </si>
  <si>
    <t>Component Weight</t>
  </si>
  <si>
    <t>Additional Superstructure</t>
  </si>
  <si>
    <t>Total Superstructuer</t>
  </si>
  <si>
    <t>Defensive Factor</t>
  </si>
  <si>
    <t>Equipment Year</t>
  </si>
  <si>
    <t>Date Launched</t>
  </si>
  <si>
    <t>Date Removed from Service</t>
  </si>
  <si>
    <t>Years in Service</t>
  </si>
  <si>
    <t>Source</t>
  </si>
  <si>
    <t>Full FASA Designation</t>
  </si>
  <si>
    <t>Translated Name</t>
  </si>
  <si>
    <t>Vessel Type</t>
  </si>
  <si>
    <t>Ship Class</t>
  </si>
  <si>
    <t>Crew Totals</t>
  </si>
  <si>
    <t>Number Proposed:</t>
  </si>
  <si>
    <t>Number Produced</t>
  </si>
  <si>
    <t>Total In Service (Including Refits)</t>
  </si>
  <si>
    <t>Production Rate</t>
  </si>
  <si>
    <t>Active (2400)</t>
  </si>
  <si>
    <t>Lost:</t>
  </si>
  <si>
    <t>Destroyed:</t>
  </si>
  <si>
    <t>Scrapped:</t>
  </si>
  <si>
    <t>Training:</t>
  </si>
  <si>
    <t>Captured:</t>
  </si>
  <si>
    <t>Sold:</t>
  </si>
  <si>
    <t>Traded</t>
  </si>
  <si>
    <t>Reserve Fleet</t>
  </si>
  <si>
    <t>Ranking Family (Klingon)</t>
  </si>
  <si>
    <t>Converted / Refit</t>
  </si>
  <si>
    <t>Ship Sum</t>
  </si>
  <si>
    <t>Mk I</t>
  </si>
  <si>
    <t>Cloaking Device</t>
  </si>
  <si>
    <t>Power Requirement</t>
  </si>
  <si>
    <t>Control Computer</t>
  </si>
  <si>
    <t>Availability</t>
  </si>
  <si>
    <t>Cost (MCR)</t>
  </si>
  <si>
    <t>KCA</t>
  </si>
  <si>
    <t>II-III</t>
  </si>
  <si>
    <t>III/09</t>
  </si>
  <si>
    <t>KCB</t>
  </si>
  <si>
    <t>IV-V</t>
  </si>
  <si>
    <t>III/07</t>
  </si>
  <si>
    <t>KCC</t>
  </si>
  <si>
    <t>VI-IX</t>
  </si>
  <si>
    <t>III/03</t>
  </si>
  <si>
    <t>KCD</t>
  </si>
  <si>
    <t>X-XI</t>
  </si>
  <si>
    <t>III/01</t>
  </si>
  <si>
    <t>KCE</t>
  </si>
  <si>
    <t>XII-XV</t>
  </si>
  <si>
    <t>KCF</t>
  </si>
  <si>
    <t>XVI-XVII</t>
  </si>
  <si>
    <t>KCG</t>
  </si>
  <si>
    <t>XVIII-XIX</t>
  </si>
  <si>
    <t>KCH</t>
  </si>
  <si>
    <t>RCA</t>
  </si>
  <si>
    <t>R2M</t>
  </si>
  <si>
    <t>III/05</t>
  </si>
  <si>
    <t>RCB</t>
  </si>
  <si>
    <t>R3M</t>
  </si>
  <si>
    <t>III/04</t>
  </si>
  <si>
    <t>RCC</t>
  </si>
  <si>
    <t>R4M</t>
  </si>
  <si>
    <t>III/02</t>
  </si>
  <si>
    <t>RCD</t>
  </si>
  <si>
    <t>R5M</t>
  </si>
  <si>
    <t>RCE</t>
  </si>
  <si>
    <t>RCF</t>
  </si>
  <si>
    <t>XIII-XV</t>
  </si>
  <si>
    <t>RCG</t>
  </si>
  <si>
    <t>XVI-XIX</t>
  </si>
  <si>
    <t>RCH</t>
  </si>
  <si>
    <t>RCI</t>
  </si>
  <si>
    <t>XIX-XX</t>
  </si>
  <si>
    <t>Min Mass</t>
  </si>
  <si>
    <t>Max Mass</t>
  </si>
  <si>
    <t>Warp Engine Type</t>
  </si>
  <si>
    <t>Power per Warp Engine</t>
  </si>
  <si>
    <t>Shield Point Ratio</t>
  </si>
  <si>
    <t>Maximum Shield Points</t>
  </si>
  <si>
    <t>Damage Penetration Coefficient</t>
  </si>
  <si>
    <t>Hull Cost</t>
  </si>
  <si>
    <t>SS Cost</t>
  </si>
  <si>
    <t>Warp 8</t>
  </si>
  <si>
    <t>POWER</t>
  </si>
  <si>
    <t>1/84 - 2241</t>
  </si>
  <si>
    <t>1/85 - 2242</t>
  </si>
  <si>
    <t>1/86 - 2243</t>
  </si>
  <si>
    <t>1/87 - 2244</t>
  </si>
  <si>
    <t>1/88 - 2245</t>
  </si>
  <si>
    <t>1/89 - 2246</t>
  </si>
  <si>
    <t>1/90 - 2247</t>
  </si>
  <si>
    <t>1/91 - 2248</t>
  </si>
  <si>
    <t>1/92 - 2249</t>
  </si>
  <si>
    <t>1/93 - 2250</t>
  </si>
  <si>
    <t>1/94 - 2251</t>
  </si>
  <si>
    <t>1/95 - 2252</t>
  </si>
  <si>
    <t>1/96 - 2253</t>
  </si>
  <si>
    <t>1/97 - 2254</t>
  </si>
  <si>
    <t>1/98 - 2255</t>
  </si>
  <si>
    <t>1/99 - 2256</t>
  </si>
  <si>
    <t>2/00 - 2257</t>
  </si>
  <si>
    <t>2/01 - 2258</t>
  </si>
  <si>
    <t>2/02 - 2260</t>
  </si>
  <si>
    <t>2/03 - 2261</t>
  </si>
  <si>
    <t>2/04 - 2262</t>
  </si>
  <si>
    <t>2/05 - 2263</t>
  </si>
  <si>
    <t>2/06 - 2264</t>
  </si>
  <si>
    <t>2/07 - 2265</t>
  </si>
  <si>
    <t>2/08 - 2267</t>
  </si>
  <si>
    <t>2/09 - 2268</t>
  </si>
  <si>
    <t>2/10 - 2268</t>
  </si>
  <si>
    <t>2/11 - 2269</t>
  </si>
  <si>
    <t>2/12 - 2269</t>
  </si>
  <si>
    <t>2/13 - 2270</t>
  </si>
  <si>
    <t>2/14 - 2270</t>
  </si>
  <si>
    <t>2/15 - 2270</t>
  </si>
  <si>
    <t>2/16 - 2271</t>
  </si>
  <si>
    <t>2/17 - 2271</t>
  </si>
  <si>
    <t>2/18 - 2274</t>
  </si>
  <si>
    <t>2/19 - 2276</t>
  </si>
  <si>
    <t>2/20 - 2279</t>
  </si>
  <si>
    <t>2/21 - 2281</t>
  </si>
  <si>
    <t>2/22 - 2284</t>
  </si>
  <si>
    <t>2/23 - 2287</t>
  </si>
  <si>
    <t>2/24 - 2288</t>
  </si>
  <si>
    <t>2/25 - 2289</t>
  </si>
  <si>
    <t>2/26 - 2290</t>
  </si>
  <si>
    <t>2/27 - 2291</t>
  </si>
  <si>
    <t>2/28 - 2291</t>
  </si>
  <si>
    <t>2/29 - 2292</t>
  </si>
  <si>
    <t>2/30 - 2293</t>
  </si>
  <si>
    <t>2/31 - 2294</t>
  </si>
  <si>
    <t>2/32 - 2295</t>
  </si>
  <si>
    <t>2/33 - 2296</t>
  </si>
  <si>
    <t>2/34 - 2297</t>
  </si>
  <si>
    <t>2/35 - 2298</t>
  </si>
  <si>
    <t>2/36 - 2299</t>
  </si>
  <si>
    <t>2/37 - 2300</t>
  </si>
  <si>
    <t>2/38 - 2301</t>
  </si>
  <si>
    <t>2/39 - 2302</t>
  </si>
  <si>
    <t>2/40 - 2303</t>
  </si>
  <si>
    <t>2/41 - 2304</t>
  </si>
  <si>
    <t>2/42 - 2305</t>
  </si>
  <si>
    <t>2/43 - 2306</t>
  </si>
  <si>
    <t>2/44 - 2307</t>
  </si>
  <si>
    <t>2/45 - 2308</t>
  </si>
  <si>
    <t>2/46 - 2309</t>
  </si>
  <si>
    <t>2/47 - 2310</t>
  </si>
  <si>
    <t>2/48 - 2311</t>
  </si>
  <si>
    <t>2/49 - 2312</t>
  </si>
  <si>
    <t>2/50 - 2313</t>
  </si>
  <si>
    <t>2/51 - 2313</t>
  </si>
  <si>
    <t>2/52 - 2314</t>
  </si>
  <si>
    <t>2/53 - 2315</t>
  </si>
  <si>
    <t>2/54 - 2316</t>
  </si>
  <si>
    <t>2/55 - 2317</t>
  </si>
  <si>
    <t>2/56 - 2318</t>
  </si>
  <si>
    <t>2/57 - 2319</t>
  </si>
  <si>
    <t>2/58 - 2320</t>
  </si>
  <si>
    <t>2/59 - 2321</t>
  </si>
  <si>
    <t>2/60 - 2322</t>
  </si>
  <si>
    <t>2/61 - 2323</t>
  </si>
  <si>
    <t>2/62 - 2324</t>
  </si>
  <si>
    <t>2/63 - 2325</t>
  </si>
  <si>
    <t>2/64 - 2326</t>
  </si>
  <si>
    <t>2/65 - 2327</t>
  </si>
  <si>
    <t>2/66 - 2328</t>
  </si>
  <si>
    <t>2/67 - 2329</t>
  </si>
  <si>
    <t>2/68 - 2330</t>
  </si>
  <si>
    <t>2/69 - 2331</t>
  </si>
  <si>
    <t>2/70 - 2332</t>
  </si>
  <si>
    <t>2/71 - 2333</t>
  </si>
  <si>
    <t>2/72 - 2334</t>
  </si>
  <si>
    <t>2/73 - 2335</t>
  </si>
  <si>
    <t>2/74 - 2336</t>
  </si>
  <si>
    <t>2/75 - 2336</t>
  </si>
  <si>
    <t>2/76 - 2337</t>
  </si>
  <si>
    <t>2/77 - 2338</t>
  </si>
  <si>
    <t>2/78 - 2339</t>
  </si>
  <si>
    <t>2/79 - 2340</t>
  </si>
  <si>
    <t>2/80 - 2341</t>
  </si>
  <si>
    <t>2/81 - 2342</t>
  </si>
  <si>
    <t>2/82 - 2343</t>
  </si>
  <si>
    <t>2/83 - 2344</t>
  </si>
  <si>
    <t>2/84 - 2345</t>
  </si>
  <si>
    <t>2/85 - 2346</t>
  </si>
  <si>
    <t>2/86 - 2347</t>
  </si>
  <si>
    <t>2/87 - 2348</t>
  </si>
  <si>
    <t>2/88 - 2349</t>
  </si>
  <si>
    <t>2/89 - 2350</t>
  </si>
  <si>
    <t>2/90 - 2351</t>
  </si>
  <si>
    <t>2/91 - 2352</t>
  </si>
  <si>
    <t>2/92 - 2353</t>
  </si>
  <si>
    <t>2/93 - 2354</t>
  </si>
  <si>
    <t>2/94 - 2355</t>
  </si>
  <si>
    <t>2/95 - 2356</t>
  </si>
  <si>
    <t>2/96 - 2357</t>
  </si>
  <si>
    <t>2/97 - 2358</t>
  </si>
  <si>
    <t>2/98 - 2358</t>
  </si>
  <si>
    <t>2/99 - 2359</t>
  </si>
  <si>
    <t>3/00 - 2360</t>
  </si>
  <si>
    <t>3/01 - 2361</t>
  </si>
  <si>
    <t>3/02 - 2362</t>
  </si>
  <si>
    <t>3/03 - 2363</t>
  </si>
  <si>
    <t>3/04 - 2364</t>
  </si>
  <si>
    <t>3/05 - 2365</t>
  </si>
  <si>
    <t>3/06 - 2366</t>
  </si>
  <si>
    <t>3/07 - 2367</t>
  </si>
  <si>
    <t>3/08 - 2368</t>
  </si>
  <si>
    <t>3/09 - 2369</t>
  </si>
  <si>
    <t>3/10 - 2370</t>
  </si>
  <si>
    <t>3/11 - 2371</t>
  </si>
  <si>
    <t>3/12 - 2372</t>
  </si>
  <si>
    <t>3/13 - 2373</t>
  </si>
  <si>
    <t>3/14 - 2374</t>
  </si>
  <si>
    <t>3/15 - 2375</t>
  </si>
  <si>
    <t>3/16 - 2376</t>
  </si>
  <si>
    <t>3/17 - 2377</t>
  </si>
  <si>
    <t>3/18 - 2378</t>
  </si>
  <si>
    <t>3/19 - 2379</t>
  </si>
  <si>
    <t>3/20 - 2380</t>
  </si>
  <si>
    <t>3/21 - 2380</t>
  </si>
  <si>
    <t>3/22 - 2381</t>
  </si>
  <si>
    <t>3/23 - 2382</t>
  </si>
  <si>
    <t>3/24 - 2383</t>
  </si>
  <si>
    <t>3/25 - 2384</t>
  </si>
  <si>
    <t>3/26 - 2385</t>
  </si>
  <si>
    <t>3/27 - 2386</t>
  </si>
  <si>
    <t>3/28 - 2387</t>
  </si>
  <si>
    <t>3/29 - 2388</t>
  </si>
  <si>
    <t>3/30 - 2389</t>
  </si>
  <si>
    <t>3/31 - 2390</t>
  </si>
  <si>
    <t>3/32 - 2391</t>
  </si>
  <si>
    <t>3/33 - 2392</t>
  </si>
  <si>
    <t>3/34 - 2393</t>
  </si>
  <si>
    <t>3/35 - 2394</t>
  </si>
  <si>
    <t>3/36 - 2395</t>
  </si>
  <si>
    <t>3/37 - 2396</t>
  </si>
  <si>
    <t>3/38 - 2397</t>
  </si>
  <si>
    <t>3/39 - 2398</t>
  </si>
  <si>
    <t>3/40 - 2399</t>
  </si>
  <si>
    <t>3/41 - 2400</t>
  </si>
  <si>
    <t xml:space="preserve">3/42 - </t>
  </si>
  <si>
    <t xml:space="preserve">3/43 - </t>
  </si>
  <si>
    <t>2/01 - 2259 - **</t>
  </si>
  <si>
    <t>2/17 - 2273 - **</t>
  </si>
  <si>
    <t>2/17 - 2272 - **</t>
  </si>
  <si>
    <t>2/07 - 2266 - **</t>
  </si>
  <si>
    <t>2/18 - 2275 - **</t>
  </si>
  <si>
    <t>2/19 - 2277 - **</t>
  </si>
  <si>
    <t>2/19 - 2278 - **</t>
  </si>
  <si>
    <t>2/20 - 2280 - **</t>
  </si>
  <si>
    <t>2/21 - 2282 - **</t>
  </si>
  <si>
    <t>2/21 - 2283 - **</t>
  </si>
  <si>
    <t>2/22 - 2285 - **</t>
  </si>
  <si>
    <t>2/22 - 2286 - **</t>
  </si>
  <si>
    <t>Cardassian</t>
  </si>
  <si>
    <t>Klingon</t>
  </si>
  <si>
    <t>Type 1</t>
  </si>
  <si>
    <t>a</t>
  </si>
  <si>
    <t>Variant 1</t>
  </si>
  <si>
    <t>Version 1</t>
  </si>
  <si>
    <t>A-1</t>
  </si>
  <si>
    <t>Model 1</t>
  </si>
  <si>
    <t>Warp 6</t>
  </si>
  <si>
    <t>2 f/p, 2 f/s</t>
  </si>
  <si>
    <t>1 f</t>
  </si>
  <si>
    <t>M-6a</t>
  </si>
  <si>
    <t>M-7a</t>
  </si>
  <si>
    <t>CIFG-1</t>
  </si>
  <si>
    <t>FIPG-1a</t>
  </si>
  <si>
    <t>FIPG-2a</t>
  </si>
  <si>
    <t>FIPG-3</t>
  </si>
  <si>
    <t>FIPG-4</t>
  </si>
  <si>
    <t>FIPG-5</t>
  </si>
  <si>
    <t>FIPG-7</t>
  </si>
  <si>
    <t>FIPG-6</t>
  </si>
  <si>
    <t>FIPG-X1</t>
  </si>
  <si>
    <t>KIPG-2</t>
  </si>
  <si>
    <t>KIPG-3</t>
  </si>
  <si>
    <t>RIPG-1</t>
  </si>
  <si>
    <t>RIPG-2</t>
  </si>
  <si>
    <t>STSTCS</t>
  </si>
  <si>
    <t>CIFG-2</t>
  </si>
  <si>
    <t>CIFG-3</t>
  </si>
  <si>
    <t>CIFG-4</t>
  </si>
  <si>
    <t>CIFG-5</t>
  </si>
  <si>
    <t>CIFG-6</t>
  </si>
  <si>
    <t>CIFG-7</t>
  </si>
  <si>
    <t>CIFG-8</t>
  </si>
  <si>
    <t>CIFG-9</t>
  </si>
  <si>
    <t>FIPG-1b</t>
  </si>
  <si>
    <t>FIPG-2b</t>
  </si>
  <si>
    <t>FIPG-8</t>
  </si>
  <si>
    <t>RIPG-3</t>
  </si>
  <si>
    <t>RIPG-4</t>
  </si>
  <si>
    <t>RIPG-5</t>
  </si>
  <si>
    <t>RIPG-6</t>
  </si>
  <si>
    <t>RIPG-7</t>
  </si>
  <si>
    <t>RIPG-8</t>
  </si>
  <si>
    <t>KIPG-1</t>
  </si>
  <si>
    <t>KIPG-4</t>
  </si>
  <si>
    <t>KIPG-5</t>
  </si>
  <si>
    <t>KIPG-X1</t>
  </si>
  <si>
    <t>MANUAL</t>
  </si>
  <si>
    <t>Ship Min Weight</t>
  </si>
  <si>
    <t>Ship Max Weight</t>
  </si>
  <si>
    <t>KPL-1</t>
  </si>
  <si>
    <t>KPL-2</t>
  </si>
  <si>
    <t>TEP-4</t>
  </si>
  <si>
    <t>TEP-5</t>
  </si>
  <si>
    <t>TEP-6</t>
  </si>
  <si>
    <t>EFP-4</t>
  </si>
  <si>
    <t>EFP-5</t>
  </si>
  <si>
    <t>EFP-6</t>
  </si>
  <si>
    <t>EFP-7</t>
  </si>
  <si>
    <t>EFP-8</t>
  </si>
  <si>
    <t>EFP-9</t>
  </si>
  <si>
    <t>EFP-10</t>
  </si>
  <si>
    <t>M-3 / I-2</t>
  </si>
  <si>
    <t>M-4 / I-3</t>
  </si>
  <si>
    <t>M-3b / I-3</t>
  </si>
  <si>
    <t>M-4b / I-4</t>
  </si>
  <si>
    <t>M-7/ I-5</t>
  </si>
  <si>
    <t>M-8 / I-6</t>
  </si>
  <si>
    <t>M-8b / I-7</t>
  </si>
  <si>
    <t>M-11 / I-9</t>
  </si>
  <si>
    <t>M-15 / I-10</t>
  </si>
  <si>
    <t>III-VII</t>
  </si>
  <si>
    <t>IV-XV</t>
  </si>
  <si>
    <t>IV-XVI</t>
  </si>
  <si>
    <t>VII-XII</t>
  </si>
  <si>
    <t>VIII-XV</t>
  </si>
  <si>
    <t>IX-XVI</t>
  </si>
  <si>
    <t>VIII-XVII</t>
  </si>
  <si>
    <t>IX-XX</t>
  </si>
  <si>
    <t>X-XIX</t>
  </si>
  <si>
    <t>XI-XX</t>
  </si>
  <si>
    <t>X-XVIII</t>
  </si>
  <si>
    <t>XII-XX</t>
  </si>
  <si>
    <t>XI-XVII</t>
  </si>
  <si>
    <t>VII-XIX</t>
  </si>
  <si>
    <t>XIII-XX</t>
  </si>
  <si>
    <t>XIV-XX</t>
  </si>
  <si>
    <t>XV-XX</t>
  </si>
  <si>
    <t>I-III</t>
  </si>
  <si>
    <t>III-IV</t>
  </si>
  <si>
    <t>IV-IX</t>
  </si>
  <si>
    <t>V-XIV</t>
  </si>
  <si>
    <t>VI-XII</t>
  </si>
  <si>
    <t>VIII-XIV</t>
  </si>
  <si>
    <t>IX-XV</t>
  </si>
  <si>
    <t>X-XX</t>
  </si>
  <si>
    <t>X-XII</t>
  </si>
  <si>
    <t>XI-XV</t>
  </si>
  <si>
    <t>XII-XVII</t>
  </si>
  <si>
    <t>XVI-XX</t>
  </si>
  <si>
    <t>III-XI</t>
  </si>
  <si>
    <t>IV-XIII</t>
  </si>
  <si>
    <t>VI-XIV</t>
  </si>
  <si>
    <t>XI-XVIII</t>
  </si>
  <si>
    <t>I-II</t>
  </si>
  <si>
    <t>I-IV</t>
  </si>
  <si>
    <t>II-VII</t>
  </si>
  <si>
    <t>IV-XIV</t>
  </si>
  <si>
    <t>V-XV</t>
  </si>
  <si>
    <t>VI-XVII</t>
  </si>
  <si>
    <t>VII-XVI</t>
  </si>
  <si>
    <t>VIII-XX</t>
  </si>
  <si>
    <t>IX-XVIII</t>
  </si>
  <si>
    <t>XII-XVIII</t>
  </si>
  <si>
    <t>VII-XIII</t>
  </si>
  <si>
    <t>XVII-XX</t>
  </si>
  <si>
    <t>XVIII-XX</t>
  </si>
  <si>
    <t>XII-XIX</t>
  </si>
  <si>
    <t>III-XVIII</t>
  </si>
  <si>
    <t>VIII-XIX</t>
  </si>
  <si>
    <t>XI-XIX</t>
  </si>
  <si>
    <t>V-XX</t>
  </si>
  <si>
    <t>VI-XX</t>
  </si>
  <si>
    <t>II-VI</t>
  </si>
  <si>
    <t>II-X</t>
  </si>
  <si>
    <t>IV-XII</t>
  </si>
  <si>
    <t>III-XII</t>
  </si>
  <si>
    <t>II-XI</t>
  </si>
  <si>
    <t>VIII-XVIII</t>
  </si>
  <si>
    <t>I-V</t>
  </si>
  <si>
    <t>VII-XIV</t>
  </si>
  <si>
    <t>III-XVII</t>
  </si>
  <si>
    <t>III-VIII</t>
  </si>
  <si>
    <t>I-IX</t>
  </si>
  <si>
    <t>I-XIV</t>
  </si>
  <si>
    <t>II-XII</t>
  </si>
  <si>
    <t>II-XIV</t>
  </si>
  <si>
    <t>III-XX</t>
  </si>
  <si>
    <t>IV-XX</t>
  </si>
  <si>
    <t>VI-XV</t>
  </si>
  <si>
    <t>IX-XVII</t>
  </si>
  <si>
    <t>VII-XVII</t>
  </si>
  <si>
    <t>III-VI</t>
  </si>
  <si>
    <t>VII-XX</t>
  </si>
  <si>
    <t>I-VI</t>
  </si>
  <si>
    <t>III-IX</t>
  </si>
  <si>
    <t>VI-XVI</t>
  </si>
  <si>
    <t>IX-XIV</t>
  </si>
  <si>
    <t>VIII-XVI</t>
  </si>
  <si>
    <t>XIII-XIX</t>
  </si>
  <si>
    <t>XIV-XIX</t>
  </si>
  <si>
    <t>XIII-XVI</t>
  </si>
  <si>
    <t>XIII-XVIII</t>
  </si>
  <si>
    <t>I-VII</t>
  </si>
  <si>
    <t>VII-XV</t>
  </si>
  <si>
    <t>IX-XIX</t>
  </si>
  <si>
    <t>XV-XIX</t>
  </si>
  <si>
    <t>I-VIII</t>
  </si>
  <si>
    <t>VI-XIX</t>
  </si>
  <si>
    <t>X-XV</t>
  </si>
  <si>
    <t>XII-XVI</t>
  </si>
  <si>
    <t>XIV-XVI</t>
  </si>
  <si>
    <t>III-X</t>
  </si>
  <si>
    <t>V-XI</t>
  </si>
  <si>
    <t>II-IX</t>
  </si>
  <si>
    <t>XV-XVIII</t>
  </si>
  <si>
    <t>II-IV</t>
  </si>
  <si>
    <t>VII-XVIII</t>
  </si>
  <si>
    <t>V-XVI</t>
  </si>
  <si>
    <t>VI-XVIII</t>
  </si>
  <si>
    <t>ROMULAN</t>
  </si>
  <si>
    <t>Type-1</t>
  </si>
  <si>
    <t>JPT-15</t>
  </si>
  <si>
    <t>JPT-16</t>
  </si>
  <si>
    <t>JPT-17</t>
  </si>
  <si>
    <t>JPT-18</t>
  </si>
  <si>
    <t>JPT-19</t>
  </si>
  <si>
    <t>JPT-20</t>
  </si>
  <si>
    <t>Alpha</t>
  </si>
  <si>
    <t>Naisucan</t>
  </si>
  <si>
    <t>TOTAL COST</t>
  </si>
  <si>
    <t>Nausiccan</t>
  </si>
  <si>
    <t>Romulans</t>
  </si>
  <si>
    <t>Ship Type</t>
  </si>
  <si>
    <t>Variant A</t>
  </si>
  <si>
    <t>R-1m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</si>
</sst>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#,###\ &quot;m&quot;"/>
    <numFmt numFmtId="165" formatCode="#,###\ &quot;SCU&quot;"/>
    <numFmt numFmtId="166" formatCode="#,###\ &quot;mt&quot;"/>
  </numFmts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4" tint="-0.249977111117893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99">
    <xf numFmtId="0" fontId="0" fillId="0" borderId="0" xfId="0"/>
    <xf numFmtId="0" fontId="4" fillId="0" borderId="0" xfId="1" applyFill="1" applyAlignment="1"/>
    <xf numFmtId="0" fontId="5" fillId="0" borderId="0" xfId="1" applyFont="1" applyFill="1" applyAlignment="1">
      <alignment horizontal="center"/>
    </xf>
    <xf numFmtId="0" fontId="3" fillId="0" borderId="0" xfId="1" applyFont="1" applyFill="1" applyAlignment="1"/>
    <xf numFmtId="0" fontId="6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4" fillId="0" borderId="0" xfId="1" applyFont="1" applyFill="1" applyAlignment="1"/>
    <xf numFmtId="0" fontId="4" fillId="3" borderId="0" xfId="1" applyFill="1" applyAlignment="1"/>
    <xf numFmtId="0" fontId="5" fillId="3" borderId="0" xfId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Fill="1" applyBorder="1" applyAlignment="1">
      <alignment horizontal="center" textRotation="90"/>
    </xf>
    <xf numFmtId="0" fontId="10" fillId="0" borderId="0" xfId="0" applyFont="1" applyFill="1" applyAlignment="1">
      <alignment horizontal="center" textRotation="90"/>
    </xf>
    <xf numFmtId="49" fontId="10" fillId="0" borderId="0" xfId="0" applyNumberFormat="1" applyFont="1" applyFill="1" applyAlignment="1">
      <alignment horizontal="center" textRotation="90"/>
    </xf>
    <xf numFmtId="49" fontId="3" fillId="0" borderId="0" xfId="0" applyNumberFormat="1" applyFont="1" applyFill="1" applyAlignment="1">
      <alignment horizontal="center" textRotation="90"/>
    </xf>
    <xf numFmtId="1" fontId="10" fillId="0" borderId="0" xfId="0" applyNumberFormat="1" applyFont="1" applyFill="1" applyAlignment="1">
      <alignment horizontal="center" textRotation="90"/>
    </xf>
    <xf numFmtId="164" fontId="10" fillId="0" borderId="0" xfId="0" applyNumberFormat="1" applyFont="1" applyFill="1" applyAlignment="1">
      <alignment horizontal="center" textRotation="90"/>
    </xf>
    <xf numFmtId="165" fontId="10" fillId="0" borderId="0" xfId="0" applyNumberFormat="1" applyFont="1" applyFill="1" applyAlignment="1">
      <alignment horizontal="center" textRotation="90"/>
    </xf>
    <xf numFmtId="166" fontId="10" fillId="0" borderId="0" xfId="0" applyNumberFormat="1" applyFont="1" applyFill="1" applyAlignment="1">
      <alignment horizontal="center" textRotation="90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5" borderId="0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6" fontId="12" fillId="5" borderId="0" xfId="0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6" borderId="1" xfId="0" applyFont="1" applyFill="1" applyBorder="1" applyAlignment="1">
      <alignment horizontal="center" textRotation="180" wrapText="1"/>
    </xf>
    <xf numFmtId="0" fontId="13" fillId="6" borderId="2" xfId="0" applyFont="1" applyFill="1" applyBorder="1" applyAlignment="1">
      <alignment horizontal="center" textRotation="180" wrapText="1"/>
    </xf>
    <xf numFmtId="0" fontId="13" fillId="6" borderId="3" xfId="0" applyFont="1" applyFill="1" applyBorder="1" applyAlignment="1">
      <alignment horizontal="center" textRotation="180" wrapText="1"/>
    </xf>
    <xf numFmtId="0" fontId="13" fillId="6" borderId="0" xfId="0" applyFont="1" applyFill="1" applyBorder="1" applyAlignment="1">
      <alignment horizontal="center" textRotation="180" wrapText="1"/>
    </xf>
    <xf numFmtId="0" fontId="13" fillId="6" borderId="0" xfId="0" applyFont="1" applyFill="1" applyAlignment="1">
      <alignment horizontal="center" textRotation="180" wrapText="1"/>
    </xf>
    <xf numFmtId="0" fontId="13" fillId="6" borderId="0" xfId="0" applyFont="1" applyFill="1" applyBorder="1" applyAlignment="1">
      <alignment horizontal="center" textRotation="90"/>
    </xf>
    <xf numFmtId="0" fontId="12" fillId="5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8" fillId="0" borderId="0" xfId="2" applyFont="1" applyFill="1" applyBorder="1" applyAlignment="1">
      <alignment horizontal="left" vertical="center" textRotation="90"/>
    </xf>
    <xf numFmtId="0" fontId="8" fillId="0" borderId="0" xfId="2" quotePrefix="1" applyFont="1" applyFill="1" applyBorder="1" applyAlignment="1">
      <alignment horizontal="left" vertical="center" textRotation="90"/>
    </xf>
    <xf numFmtId="14" fontId="8" fillId="5" borderId="0" xfId="2" quotePrefix="1" applyNumberFormat="1" applyFont="1" applyFill="1" applyBorder="1" applyAlignment="1">
      <alignment horizontal="left" vertical="center" textRotation="90"/>
    </xf>
    <xf numFmtId="0" fontId="8" fillId="5" borderId="0" xfId="2" quotePrefix="1" applyFont="1" applyFill="1" applyBorder="1" applyAlignment="1">
      <alignment horizontal="left" vertical="center" textRotation="90"/>
    </xf>
    <xf numFmtId="0" fontId="8" fillId="0" borderId="0" xfId="2" quotePrefix="1" applyFont="1" applyFill="1" applyAlignment="1">
      <alignment horizontal="left" vertical="center" textRotation="90"/>
    </xf>
    <xf numFmtId="0" fontId="8" fillId="0" borderId="0" xfId="2" applyFont="1" applyFill="1" applyAlignment="1">
      <alignment horizontal="left" vertical="center" textRotation="90"/>
    </xf>
    <xf numFmtId="0" fontId="9" fillId="4" borderId="0" xfId="2" applyFont="1" applyFill="1" applyBorder="1" applyAlignment="1">
      <alignment horizontal="left" vertical="center" textRotation="90"/>
    </xf>
    <xf numFmtId="0" fontId="0" fillId="0" borderId="0" xfId="0" applyAlignment="1">
      <alignment horizontal="center"/>
    </xf>
    <xf numFmtId="0" fontId="13" fillId="6" borderId="0" xfId="0" applyFont="1" applyFill="1" applyBorder="1" applyAlignment="1">
      <alignment horizontal="right" vertical="top" textRotation="90"/>
    </xf>
    <xf numFmtId="0" fontId="11" fillId="0" borderId="0" xfId="0" applyFont="1" applyFill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3" borderId="0" xfId="2" applyFont="1" applyFill="1" applyBorder="1" applyAlignment="1">
      <alignment horizontal="left" vertical="center" textRotation="90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5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5" borderId="0" xfId="2" applyFont="1" applyFill="1" applyBorder="1" applyAlignment="1">
      <alignment horizontal="left" vertical="center" textRotation="90"/>
    </xf>
    <xf numFmtId="0" fontId="8" fillId="8" borderId="0" xfId="2" quotePrefix="1" applyFont="1" applyFill="1" applyBorder="1" applyAlignment="1">
      <alignment horizontal="left" vertic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8" fillId="3" borderId="0" xfId="2" quotePrefix="1" applyFont="1" applyFill="1" applyBorder="1" applyAlignment="1">
      <alignment horizontal="left" vertical="center" textRotation="90"/>
    </xf>
    <xf numFmtId="44" fontId="14" fillId="6" borderId="0" xfId="0" applyNumberFormat="1" applyFont="1" applyFill="1" applyAlignment="1">
      <alignment horizontal="center" textRotation="180" wrapText="1"/>
    </xf>
    <xf numFmtId="44" fontId="11" fillId="5" borderId="0" xfId="0" applyNumberFormat="1" applyFont="1" applyFill="1" applyAlignment="1">
      <alignment horizontal="center"/>
    </xf>
    <xf numFmtId="4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Normal 3" xfId="1"/>
  </cellStyles>
  <dxfs count="39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fgColor rgb="FFC00000"/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Y1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2" sqref="B12"/>
    </sheetView>
  </sheetViews>
  <sheetFormatPr defaultColWidth="9.140625" defaultRowHeight="14.25"/>
  <cols>
    <col min="1" max="1" width="15.5703125" style="27" customWidth="1"/>
    <col min="2" max="2" width="23.140625" style="84" bestFit="1" customWidth="1"/>
    <col min="3" max="3" width="11.85546875" style="27" bestFit="1" customWidth="1"/>
    <col min="4" max="5" width="9.140625" style="27"/>
    <col min="6" max="6" width="5.85546875" style="27" customWidth="1"/>
    <col min="7" max="7" width="3.28515625" style="27" bestFit="1" customWidth="1"/>
    <col min="8" max="8" width="5.28515625" style="27" bestFit="1" customWidth="1"/>
    <col min="9" max="9" width="7.42578125" style="27" bestFit="1" customWidth="1"/>
    <col min="10" max="10" width="3.28515625" style="27" bestFit="1" customWidth="1"/>
    <col min="11" max="11" width="8.42578125" style="27" bestFit="1" customWidth="1"/>
    <col min="12" max="12" width="8.140625" style="27" bestFit="1" customWidth="1"/>
    <col min="13" max="13" width="7.42578125" style="27" bestFit="1" customWidth="1"/>
    <col min="14" max="14" width="14.5703125" style="27" customWidth="1"/>
    <col min="15" max="15" width="3.28515625" style="27" bestFit="1" customWidth="1"/>
    <col min="16" max="16" width="14.28515625" style="27" customWidth="1"/>
    <col min="17" max="17" width="16.140625" style="27" customWidth="1"/>
    <col min="18" max="18" width="8.28515625" style="27" bestFit="1" customWidth="1"/>
    <col min="19" max="19" width="3.140625" style="27" bestFit="1" customWidth="1"/>
    <col min="20" max="20" width="11.28515625" style="27" bestFit="1" customWidth="1"/>
    <col min="21" max="21" width="3.140625" style="27" bestFit="1" customWidth="1"/>
    <col min="22" max="22" width="4.140625" style="27" bestFit="1" customWidth="1"/>
    <col min="23" max="23" width="3.140625" style="27" bestFit="1" customWidth="1"/>
    <col min="24" max="25" width="4.140625" style="27" bestFit="1" customWidth="1"/>
    <col min="26" max="26" width="5.7109375" style="27" bestFit="1" customWidth="1"/>
    <col min="27" max="27" width="5.28515625" style="27" bestFit="1" customWidth="1"/>
    <col min="28" max="28" width="3.140625" style="27" bestFit="1" customWidth="1"/>
    <col min="29" max="29" width="6.28515625" style="27" bestFit="1" customWidth="1"/>
    <col min="30" max="30" width="5.85546875" style="27" bestFit="1" customWidth="1"/>
    <col min="31" max="31" width="6.28515625" style="27" bestFit="1" customWidth="1"/>
    <col min="32" max="32" width="5.7109375" style="27" bestFit="1" customWidth="1"/>
    <col min="33" max="46" width="9.140625" style="27"/>
    <col min="47" max="47" width="51.140625" style="27" bestFit="1" customWidth="1"/>
    <col min="48" max="52" width="9.140625" style="27"/>
    <col min="53" max="53" width="9.85546875" style="27" customWidth="1"/>
    <col min="54" max="55" width="9.140625" style="27"/>
    <col min="56" max="56" width="45" style="27" bestFit="1" customWidth="1"/>
    <col min="57" max="73" width="9.140625" style="27"/>
    <col min="74" max="74" width="17.140625" style="27" bestFit="1" customWidth="1"/>
    <col min="75" max="97" width="9.140625" style="27"/>
    <col min="98" max="98" width="9.140625" style="28"/>
    <col min="99" max="103" width="9.140625" style="29" customWidth="1"/>
    <col min="104" max="104" width="9.140625" style="30" customWidth="1"/>
    <col min="105" max="105" width="12.85546875" style="28" customWidth="1"/>
    <col min="106" max="106" width="9.140625" style="29" customWidth="1"/>
    <col min="107" max="107" width="5.7109375" style="29" customWidth="1"/>
    <col min="108" max="108" width="9.42578125" style="29" customWidth="1"/>
    <col min="109" max="109" width="5.140625" style="29" customWidth="1"/>
    <col min="110" max="110" width="4.5703125" style="29" customWidth="1"/>
    <col min="111" max="111" width="8.42578125" style="29" customWidth="1"/>
    <col min="112" max="112" width="10.28515625" style="29" customWidth="1"/>
    <col min="113" max="113" width="5.85546875" style="29" customWidth="1"/>
    <col min="114" max="114" width="5.28515625" style="29" customWidth="1"/>
    <col min="115" max="115" width="9.140625" style="30" customWidth="1"/>
    <col min="116" max="116" width="9.140625" style="28" customWidth="1"/>
    <col min="117" max="123" width="9.140625" style="29" customWidth="1"/>
    <col min="124" max="124" width="9.140625" style="30" customWidth="1"/>
    <col min="125" max="125" width="9.140625" style="28" customWidth="1"/>
    <col min="126" max="132" width="9.140625" style="29" customWidth="1"/>
    <col min="133" max="133" width="9.140625" style="30" customWidth="1"/>
    <col min="134" max="134" width="9.140625" style="28" customWidth="1"/>
    <col min="135" max="141" width="9.140625" style="29" customWidth="1"/>
    <col min="142" max="142" width="9.140625" style="30" customWidth="1"/>
    <col min="143" max="143" width="9.140625" style="28" customWidth="1"/>
    <col min="144" max="150" width="9.140625" style="29" customWidth="1"/>
    <col min="151" max="151" width="9.140625" style="30" customWidth="1"/>
    <col min="152" max="152" width="9.140625" style="28" customWidth="1"/>
    <col min="153" max="157" width="9.140625" style="29" customWidth="1"/>
    <col min="158" max="158" width="9.140625" style="30" customWidth="1"/>
    <col min="159" max="159" width="9.140625" style="28" customWidth="1"/>
    <col min="160" max="164" width="9.140625" style="29" customWidth="1"/>
    <col min="165" max="165" width="9.140625" style="30" customWidth="1"/>
    <col min="166" max="166" width="9.140625" style="28" customWidth="1"/>
    <col min="167" max="171" width="9.140625" style="29" customWidth="1"/>
    <col min="172" max="172" width="9.140625" style="30" customWidth="1"/>
    <col min="173" max="173" width="10.85546875" style="28" customWidth="1"/>
    <col min="174" max="174" width="3.42578125" style="29" customWidth="1"/>
    <col min="175" max="175" width="3.28515625" style="29" customWidth="1"/>
    <col min="176" max="176" width="6.28515625" style="29" customWidth="1"/>
    <col min="177" max="177" width="5.140625" style="29" customWidth="1"/>
    <col min="178" max="178" width="4.140625" style="29" customWidth="1"/>
    <col min="179" max="179" width="8" style="29" customWidth="1"/>
    <col min="180" max="180" width="5.28515625" style="29" customWidth="1"/>
    <col min="181" max="181" width="5.140625" style="29" customWidth="1"/>
    <col min="182" max="182" width="4.140625" style="30" customWidth="1"/>
    <col min="183" max="183" width="9" style="29" customWidth="1"/>
    <col min="184" max="184" width="5.28515625" style="27" customWidth="1"/>
    <col min="185" max="185" width="5.140625" style="27" customWidth="1"/>
    <col min="186" max="186" width="5.28515625" style="27" customWidth="1"/>
    <col min="187" max="187" width="21" style="94" bestFit="1" customWidth="1"/>
    <col min="188" max="188" width="6.28515625" style="27" customWidth="1"/>
    <col min="189" max="189" width="5.85546875" style="28" bestFit="1" customWidth="1"/>
    <col min="190" max="190" width="6.28515625" style="29" customWidth="1"/>
    <col min="191" max="191" width="7" style="29" customWidth="1"/>
    <col min="192" max="192" width="6.85546875" style="30" customWidth="1"/>
    <col min="193" max="193" width="52.42578125" style="28" customWidth="1"/>
    <col min="194" max="194" width="26.42578125" style="29" customWidth="1"/>
    <col min="195" max="195" width="36.85546875" style="30" customWidth="1"/>
    <col min="196" max="196" width="27.85546875" style="29" customWidth="1"/>
    <col min="197" max="197" width="3.7109375" style="29" customWidth="1"/>
    <col min="198" max="199" width="7.85546875" style="29" customWidth="1"/>
    <col min="200" max="200" width="10.7109375" style="29" customWidth="1"/>
    <col min="201" max="201" width="14.5703125" style="29" customWidth="1"/>
    <col min="202" max="202" width="6.7109375" style="29" customWidth="1"/>
    <col min="203" max="203" width="9.28515625" style="29" customWidth="1"/>
    <col min="204" max="204" width="3.28515625" style="29" customWidth="1"/>
    <col min="205" max="205" width="5.5703125" style="29" bestFit="1" customWidth="1"/>
    <col min="206" max="206" width="3.7109375" style="29" bestFit="1" customWidth="1"/>
    <col min="207" max="208" width="4.42578125" style="29" bestFit="1" customWidth="1"/>
    <col min="209" max="210" width="3.7109375" style="29" bestFit="1" customWidth="1"/>
    <col min="211" max="213" width="4.42578125" style="29" bestFit="1" customWidth="1"/>
    <col min="214" max="214" width="3.7109375" style="29" bestFit="1" customWidth="1"/>
    <col min="215" max="215" width="6.85546875" style="29" customWidth="1"/>
    <col min="216" max="216" width="9.140625" style="29" customWidth="1"/>
    <col min="217" max="217" width="5" style="27" customWidth="1"/>
    <col min="218" max="272" width="3.5703125" style="27" customWidth="1"/>
    <col min="273" max="273" width="3.5703125" style="27" hidden="1" customWidth="1"/>
    <col min="274" max="295" width="3.5703125" style="27" customWidth="1"/>
    <col min="296" max="296" width="3.5703125" style="27" hidden="1" customWidth="1"/>
    <col min="297" max="342" width="3.5703125" style="27" customWidth="1"/>
    <col min="343" max="343" width="3.5703125" style="27" hidden="1" customWidth="1"/>
    <col min="344" max="365" width="3.5703125" style="27" customWidth="1"/>
    <col min="366" max="366" width="3.5703125" style="27" hidden="1" customWidth="1"/>
    <col min="367" max="388" width="3.5703125" style="27" customWidth="1"/>
    <col min="389" max="389" width="9.140625" style="27" customWidth="1"/>
    <col min="390" max="16384" width="9.140625" style="27"/>
  </cols>
  <sheetData>
    <row r="1" spans="1:389" ht="159.75" customHeight="1">
      <c r="A1" s="20" t="s">
        <v>0</v>
      </c>
      <c r="B1" s="21" t="s">
        <v>1</v>
      </c>
      <c r="C1" s="21" t="s">
        <v>2</v>
      </c>
      <c r="D1" s="22" t="s">
        <v>3</v>
      </c>
      <c r="E1" s="23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4" t="s">
        <v>10</v>
      </c>
      <c r="L1" s="24" t="s">
        <v>11</v>
      </c>
      <c r="M1" s="24" t="s">
        <v>12</v>
      </c>
      <c r="N1" s="21" t="s">
        <v>13</v>
      </c>
      <c r="O1" s="21" t="s">
        <v>14</v>
      </c>
      <c r="P1" s="25" t="s">
        <v>15</v>
      </c>
      <c r="Q1" s="26" t="s">
        <v>16</v>
      </c>
      <c r="R1" s="21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22" t="s">
        <v>23</v>
      </c>
      <c r="Y1" s="22" t="s">
        <v>24</v>
      </c>
      <c r="Z1" s="21" t="s">
        <v>25</v>
      </c>
      <c r="AA1" s="21" t="s">
        <v>26</v>
      </c>
      <c r="AB1" s="22" t="s">
        <v>27</v>
      </c>
      <c r="AC1" s="22" t="s">
        <v>28</v>
      </c>
      <c r="AD1" s="22" t="s">
        <v>29</v>
      </c>
      <c r="AE1" s="22" t="s">
        <v>30</v>
      </c>
      <c r="AF1" s="22" t="s">
        <v>31</v>
      </c>
      <c r="AG1" s="21" t="s">
        <v>32</v>
      </c>
      <c r="AH1" s="21" t="s">
        <v>33</v>
      </c>
      <c r="AI1" s="21" t="s">
        <v>34</v>
      </c>
      <c r="AJ1" s="21" t="s">
        <v>35</v>
      </c>
      <c r="AK1" s="21" t="s">
        <v>36</v>
      </c>
      <c r="AL1" s="21" t="s">
        <v>37</v>
      </c>
      <c r="AM1" s="21" t="s">
        <v>38</v>
      </c>
      <c r="AN1" s="21" t="s">
        <v>39</v>
      </c>
      <c r="AO1" s="21" t="s">
        <v>40</v>
      </c>
      <c r="AP1" s="21" t="s">
        <v>41</v>
      </c>
      <c r="AQ1" s="21" t="s">
        <v>37</v>
      </c>
      <c r="AR1" s="21" t="s">
        <v>42</v>
      </c>
      <c r="AS1" s="21" t="s">
        <v>43</v>
      </c>
      <c r="AT1" s="21" t="s">
        <v>36</v>
      </c>
      <c r="AU1" s="21" t="s">
        <v>44</v>
      </c>
      <c r="AV1" s="21" t="s">
        <v>45</v>
      </c>
      <c r="AW1" s="21" t="s">
        <v>46</v>
      </c>
      <c r="AX1" s="21" t="s">
        <v>47</v>
      </c>
      <c r="AY1" s="21" t="s">
        <v>48</v>
      </c>
      <c r="AZ1" s="21" t="s">
        <v>49</v>
      </c>
      <c r="BA1" s="21" t="s">
        <v>50</v>
      </c>
      <c r="BB1" s="21" t="s">
        <v>43</v>
      </c>
      <c r="BC1" s="21" t="s">
        <v>36</v>
      </c>
      <c r="BD1" s="21" t="s">
        <v>44</v>
      </c>
      <c r="BE1" s="21" t="s">
        <v>45</v>
      </c>
      <c r="BF1" s="21" t="s">
        <v>46</v>
      </c>
      <c r="BG1" s="21" t="s">
        <v>47</v>
      </c>
      <c r="BH1" s="21" t="s">
        <v>48</v>
      </c>
      <c r="BI1" s="21" t="s">
        <v>49</v>
      </c>
      <c r="BJ1" s="21" t="s">
        <v>50</v>
      </c>
      <c r="BK1" s="21" t="s">
        <v>43</v>
      </c>
      <c r="BL1" s="21" t="s">
        <v>36</v>
      </c>
      <c r="BM1" s="21" t="s">
        <v>44</v>
      </c>
      <c r="BN1" s="21" t="s">
        <v>45</v>
      </c>
      <c r="BO1" s="21" t="s">
        <v>46</v>
      </c>
      <c r="BP1" s="21" t="s">
        <v>47</v>
      </c>
      <c r="BQ1" s="21" t="s">
        <v>48</v>
      </c>
      <c r="BR1" s="21" t="s">
        <v>49</v>
      </c>
      <c r="BS1" s="21" t="s">
        <v>50</v>
      </c>
      <c r="BT1" s="21" t="s">
        <v>51</v>
      </c>
      <c r="BU1" s="21" t="s">
        <v>36</v>
      </c>
      <c r="BV1" s="21" t="s">
        <v>44</v>
      </c>
      <c r="BW1" s="21" t="s">
        <v>45</v>
      </c>
      <c r="BX1" s="21" t="s">
        <v>52</v>
      </c>
      <c r="BY1" s="21" t="s">
        <v>53</v>
      </c>
      <c r="BZ1" s="21" t="s">
        <v>51</v>
      </c>
      <c r="CA1" s="21" t="s">
        <v>36</v>
      </c>
      <c r="CB1" s="21" t="s">
        <v>44</v>
      </c>
      <c r="CC1" s="21" t="s">
        <v>45</v>
      </c>
      <c r="CD1" s="21" t="s">
        <v>52</v>
      </c>
      <c r="CE1" s="21" t="s">
        <v>53</v>
      </c>
      <c r="CF1" s="21" t="s">
        <v>51</v>
      </c>
      <c r="CG1" s="21" t="s">
        <v>36</v>
      </c>
      <c r="CH1" s="21" t="s">
        <v>44</v>
      </c>
      <c r="CI1" s="21" t="s">
        <v>45</v>
      </c>
      <c r="CJ1" s="21" t="s">
        <v>52</v>
      </c>
      <c r="CK1" s="21" t="s">
        <v>53</v>
      </c>
      <c r="CL1" s="21" t="s">
        <v>54</v>
      </c>
      <c r="CM1" s="21" t="s">
        <v>55</v>
      </c>
      <c r="CN1" s="21" t="s">
        <v>56</v>
      </c>
      <c r="CO1" s="21" t="s">
        <v>57</v>
      </c>
      <c r="CP1" s="21" t="s">
        <v>58</v>
      </c>
      <c r="CQ1" s="21" t="s">
        <v>59</v>
      </c>
      <c r="CR1" s="21" t="s">
        <v>60</v>
      </c>
      <c r="CS1" s="20" t="s">
        <v>61</v>
      </c>
      <c r="CT1" s="46" t="s">
        <v>3534</v>
      </c>
      <c r="CU1" s="47" t="s">
        <v>3535</v>
      </c>
      <c r="CV1" s="47" t="s">
        <v>952</v>
      </c>
      <c r="CW1" s="47" t="s">
        <v>3536</v>
      </c>
      <c r="CX1" s="47" t="s">
        <v>3537</v>
      </c>
      <c r="CY1" s="47" t="s">
        <v>953</v>
      </c>
      <c r="CZ1" s="48" t="s">
        <v>419</v>
      </c>
      <c r="DA1" s="46" t="s">
        <v>3538</v>
      </c>
      <c r="DB1" s="47" t="s">
        <v>3539</v>
      </c>
      <c r="DC1" s="47" t="s">
        <v>3641</v>
      </c>
      <c r="DD1" s="47" t="s">
        <v>3540</v>
      </c>
      <c r="DE1" s="47" t="s">
        <v>952</v>
      </c>
      <c r="DF1" s="47" t="s">
        <v>3541</v>
      </c>
      <c r="DG1" s="47" t="s">
        <v>3542</v>
      </c>
      <c r="DH1" s="47" t="s">
        <v>3543</v>
      </c>
      <c r="DI1" s="47" t="s">
        <v>3544</v>
      </c>
      <c r="DJ1" s="47" t="s">
        <v>3545</v>
      </c>
      <c r="DK1" s="48" t="s">
        <v>3546</v>
      </c>
      <c r="DL1" s="46" t="s">
        <v>3547</v>
      </c>
      <c r="DM1" s="47" t="s">
        <v>3548</v>
      </c>
      <c r="DN1" s="47" t="s">
        <v>3549</v>
      </c>
      <c r="DO1" s="47" t="s">
        <v>3550</v>
      </c>
      <c r="DP1" s="47" t="s">
        <v>952</v>
      </c>
      <c r="DQ1" s="47" t="s">
        <v>3543</v>
      </c>
      <c r="DR1" s="47" t="s">
        <v>419</v>
      </c>
      <c r="DS1" s="47" t="s">
        <v>3545</v>
      </c>
      <c r="DT1" s="48" t="s">
        <v>3551</v>
      </c>
      <c r="DU1" s="46" t="s">
        <v>3552</v>
      </c>
      <c r="DV1" s="47" t="s">
        <v>3553</v>
      </c>
      <c r="DW1" s="47" t="s">
        <v>948</v>
      </c>
      <c r="DX1" s="47" t="s">
        <v>949</v>
      </c>
      <c r="DY1" s="47" t="s">
        <v>3554</v>
      </c>
      <c r="DZ1" s="47" t="s">
        <v>3555</v>
      </c>
      <c r="EA1" s="47" t="s">
        <v>3543</v>
      </c>
      <c r="EB1" s="47" t="s">
        <v>3556</v>
      </c>
      <c r="EC1" s="48" t="s">
        <v>2085</v>
      </c>
      <c r="ED1" s="46" t="s">
        <v>3557</v>
      </c>
      <c r="EE1" s="47" t="s">
        <v>3553</v>
      </c>
      <c r="EF1" s="47" t="s">
        <v>948</v>
      </c>
      <c r="EG1" s="47" t="s">
        <v>949</v>
      </c>
      <c r="EH1" s="47" t="s">
        <v>3554</v>
      </c>
      <c r="EI1" s="47" t="s">
        <v>3555</v>
      </c>
      <c r="EJ1" s="47" t="s">
        <v>3543</v>
      </c>
      <c r="EK1" s="47" t="s">
        <v>3556</v>
      </c>
      <c r="EL1" s="48" t="s">
        <v>2085</v>
      </c>
      <c r="EM1" s="46" t="s">
        <v>3558</v>
      </c>
      <c r="EN1" s="47" t="s">
        <v>3553</v>
      </c>
      <c r="EO1" s="47" t="s">
        <v>948</v>
      </c>
      <c r="EP1" s="47" t="s">
        <v>949</v>
      </c>
      <c r="EQ1" s="47" t="s">
        <v>3554</v>
      </c>
      <c r="ER1" s="47" t="s">
        <v>3555</v>
      </c>
      <c r="ES1" s="47" t="s">
        <v>3543</v>
      </c>
      <c r="ET1" s="47" t="s">
        <v>3556</v>
      </c>
      <c r="EU1" s="48" t="s">
        <v>2085</v>
      </c>
      <c r="EV1" s="46" t="s">
        <v>3559</v>
      </c>
      <c r="EW1" s="47" t="s">
        <v>3553</v>
      </c>
      <c r="EX1" s="47" t="s">
        <v>3554</v>
      </c>
      <c r="EY1" s="47" t="s">
        <v>3555</v>
      </c>
      <c r="EZ1" s="47" t="s">
        <v>3543</v>
      </c>
      <c r="FA1" s="47" t="s">
        <v>3556</v>
      </c>
      <c r="FB1" s="48" t="s">
        <v>2085</v>
      </c>
      <c r="FC1" s="46" t="s">
        <v>3560</v>
      </c>
      <c r="FD1" s="47" t="s">
        <v>3553</v>
      </c>
      <c r="FE1" s="47" t="s">
        <v>3554</v>
      </c>
      <c r="FF1" s="47" t="s">
        <v>3555</v>
      </c>
      <c r="FG1" s="47" t="s">
        <v>3543</v>
      </c>
      <c r="FH1" s="47" t="s">
        <v>3556</v>
      </c>
      <c r="FI1" s="48" t="s">
        <v>2085</v>
      </c>
      <c r="FJ1" s="46" t="s">
        <v>3561</v>
      </c>
      <c r="FK1" s="47" t="s">
        <v>3553</v>
      </c>
      <c r="FL1" s="47" t="s">
        <v>3554</v>
      </c>
      <c r="FM1" s="47" t="s">
        <v>3555</v>
      </c>
      <c r="FN1" s="47" t="s">
        <v>3543</v>
      </c>
      <c r="FO1" s="47" t="s">
        <v>3556</v>
      </c>
      <c r="FP1" s="48" t="s">
        <v>2085</v>
      </c>
      <c r="FQ1" s="46" t="s">
        <v>3562</v>
      </c>
      <c r="FR1" s="47" t="s">
        <v>3642</v>
      </c>
      <c r="FS1" s="47" t="s">
        <v>3643</v>
      </c>
      <c r="FT1" s="47" t="s">
        <v>3536</v>
      </c>
      <c r="FU1" s="47" t="s">
        <v>952</v>
      </c>
      <c r="FV1" s="47" t="s">
        <v>419</v>
      </c>
      <c r="FW1" s="47" t="s">
        <v>953</v>
      </c>
      <c r="FX1" s="47" t="s">
        <v>3545</v>
      </c>
      <c r="FY1" s="49" t="s">
        <v>3036</v>
      </c>
      <c r="FZ1" s="48" t="s">
        <v>3563</v>
      </c>
      <c r="GA1" s="49" t="s">
        <v>3564</v>
      </c>
      <c r="GB1" s="50" t="s">
        <v>952</v>
      </c>
      <c r="GC1" s="50" t="s">
        <v>3565</v>
      </c>
      <c r="GD1" s="50" t="s">
        <v>3566</v>
      </c>
      <c r="GE1" s="92" t="s">
        <v>4002</v>
      </c>
      <c r="GF1" s="50" t="s">
        <v>3567</v>
      </c>
      <c r="GG1" s="46" t="s">
        <v>3568</v>
      </c>
      <c r="GH1" s="47" t="s">
        <v>3569</v>
      </c>
      <c r="GI1" s="47" t="s">
        <v>3570</v>
      </c>
      <c r="GJ1" s="48" t="s">
        <v>3571</v>
      </c>
      <c r="GK1" s="46" t="s">
        <v>3572</v>
      </c>
      <c r="GL1" s="47" t="s">
        <v>3573</v>
      </c>
      <c r="GM1" s="48" t="s">
        <v>3574</v>
      </c>
      <c r="GN1" s="49" t="s">
        <v>3575</v>
      </c>
      <c r="GO1" s="49" t="s">
        <v>3576</v>
      </c>
      <c r="GP1" s="49" t="s">
        <v>3870</v>
      </c>
      <c r="GQ1" s="49" t="s">
        <v>3871</v>
      </c>
      <c r="GR1" s="49" t="s">
        <v>3577</v>
      </c>
      <c r="GS1" s="51" t="s">
        <v>3578</v>
      </c>
      <c r="GT1" s="51" t="s">
        <v>3579</v>
      </c>
      <c r="GU1" s="51" t="s">
        <v>3580</v>
      </c>
      <c r="GV1" s="66" t="s">
        <v>3581</v>
      </c>
      <c r="GW1" s="66" t="s">
        <v>3582</v>
      </c>
      <c r="GX1" s="66" t="s">
        <v>3583</v>
      </c>
      <c r="GY1" s="66" t="s">
        <v>3584</v>
      </c>
      <c r="GZ1" s="66" t="s">
        <v>3585</v>
      </c>
      <c r="HA1" s="66" t="s">
        <v>3586</v>
      </c>
      <c r="HB1" s="66" t="s">
        <v>3587</v>
      </c>
      <c r="HC1" s="66" t="s">
        <v>3588</v>
      </c>
      <c r="HD1" s="66" t="s">
        <v>3589</v>
      </c>
      <c r="HE1" s="66" t="s">
        <v>3590</v>
      </c>
      <c r="HF1" s="66" t="s">
        <v>3591</v>
      </c>
      <c r="HG1" s="66" t="s">
        <v>3592</v>
      </c>
      <c r="HH1" s="19" t="s">
        <v>3593</v>
      </c>
      <c r="HI1" s="58" t="s">
        <v>3649</v>
      </c>
      <c r="HJ1" s="58" t="s">
        <v>3650</v>
      </c>
      <c r="HK1" s="58" t="s">
        <v>3651</v>
      </c>
      <c r="HL1" s="58" t="s">
        <v>3652</v>
      </c>
      <c r="HM1" s="58" t="s">
        <v>3653</v>
      </c>
      <c r="HN1" s="58" t="s">
        <v>3654</v>
      </c>
      <c r="HO1" s="58" t="s">
        <v>3655</v>
      </c>
      <c r="HP1" s="58" t="s">
        <v>3656</v>
      </c>
      <c r="HQ1" s="58" t="s">
        <v>3657</v>
      </c>
      <c r="HR1" s="58" t="s">
        <v>3658</v>
      </c>
      <c r="HS1" s="58" t="s">
        <v>3659</v>
      </c>
      <c r="HT1" s="91" t="s">
        <v>3660</v>
      </c>
      <c r="HU1" s="70" t="s">
        <v>3661</v>
      </c>
      <c r="HV1" s="70" t="s">
        <v>3662</v>
      </c>
      <c r="HW1" s="70" t="s">
        <v>3663</v>
      </c>
      <c r="HX1" s="70" t="s">
        <v>3664</v>
      </c>
      <c r="HY1" s="59" t="s">
        <v>3665</v>
      </c>
      <c r="HZ1" s="58" t="s">
        <v>3666</v>
      </c>
      <c r="IA1" s="60" t="s">
        <v>3809</v>
      </c>
      <c r="IB1" s="58" t="s">
        <v>3667</v>
      </c>
      <c r="IC1" s="58" t="s">
        <v>3668</v>
      </c>
      <c r="ID1" s="58" t="s">
        <v>3669</v>
      </c>
      <c r="IE1" s="58" t="s">
        <v>3670</v>
      </c>
      <c r="IF1" s="58" t="s">
        <v>3671</v>
      </c>
      <c r="IG1" s="58" t="s">
        <v>3672</v>
      </c>
      <c r="IH1" s="61" t="s">
        <v>3812</v>
      </c>
      <c r="II1" s="58" t="s">
        <v>3673</v>
      </c>
      <c r="IJ1" s="58" t="s">
        <v>3674</v>
      </c>
      <c r="IK1" s="58" t="s">
        <v>3675</v>
      </c>
      <c r="IL1" s="58" t="s">
        <v>3676</v>
      </c>
      <c r="IM1" s="58" t="s">
        <v>3677</v>
      </c>
      <c r="IN1" s="62" t="s">
        <v>3678</v>
      </c>
      <c r="IO1" s="63" t="s">
        <v>3679</v>
      </c>
      <c r="IP1" s="63" t="s">
        <v>3680</v>
      </c>
      <c r="IQ1" s="58" t="s">
        <v>3681</v>
      </c>
      <c r="IR1" s="58" t="s">
        <v>3682</v>
      </c>
      <c r="IS1" s="61" t="s">
        <v>3811</v>
      </c>
      <c r="IT1" s="61" t="s">
        <v>3810</v>
      </c>
      <c r="IU1" s="58" t="s">
        <v>3683</v>
      </c>
      <c r="IV1" s="61" t="s">
        <v>3813</v>
      </c>
      <c r="IW1" s="58" t="s">
        <v>3684</v>
      </c>
      <c r="IX1" s="61" t="s">
        <v>3814</v>
      </c>
      <c r="IY1" s="61" t="s">
        <v>3815</v>
      </c>
      <c r="IZ1" s="58" t="s">
        <v>3685</v>
      </c>
      <c r="JA1" s="61" t="s">
        <v>3816</v>
      </c>
      <c r="JB1" s="58" t="s">
        <v>3686</v>
      </c>
      <c r="JC1" s="61" t="s">
        <v>3817</v>
      </c>
      <c r="JD1" s="61" t="s">
        <v>3818</v>
      </c>
      <c r="JE1" s="58" t="s">
        <v>3687</v>
      </c>
      <c r="JF1" s="61" t="s">
        <v>3819</v>
      </c>
      <c r="JG1" s="61" t="s">
        <v>3820</v>
      </c>
      <c r="JH1" s="58" t="s">
        <v>3688</v>
      </c>
      <c r="JI1" s="64" t="s">
        <v>3689</v>
      </c>
      <c r="JJ1" s="58" t="s">
        <v>3690</v>
      </c>
      <c r="JK1" s="58" t="s">
        <v>3691</v>
      </c>
      <c r="JL1" s="58" t="s">
        <v>3692</v>
      </c>
      <c r="JM1" s="86" t="s">
        <v>3693</v>
      </c>
      <c r="JN1" s="58" t="s">
        <v>3694</v>
      </c>
      <c r="JO1" s="58" t="s">
        <v>3695</v>
      </c>
      <c r="JP1" s="58" t="s">
        <v>3696</v>
      </c>
      <c r="JQ1" s="58" t="s">
        <v>3697</v>
      </c>
      <c r="JR1" s="58" t="s">
        <v>3698</v>
      </c>
      <c r="JS1" s="58" t="s">
        <v>3699</v>
      </c>
      <c r="JT1" s="58" t="s">
        <v>3700</v>
      </c>
      <c r="JU1" s="58" t="s">
        <v>3701</v>
      </c>
      <c r="JV1" s="58" t="s">
        <v>3702</v>
      </c>
      <c r="JW1" s="58" t="s">
        <v>3703</v>
      </c>
      <c r="JX1" s="58" t="s">
        <v>3704</v>
      </c>
      <c r="JY1" s="58" t="s">
        <v>3705</v>
      </c>
      <c r="JZ1" s="58" t="s">
        <v>3706</v>
      </c>
      <c r="KA1" s="58" t="s">
        <v>3707</v>
      </c>
      <c r="KB1" s="58" t="s">
        <v>3708</v>
      </c>
      <c r="KC1" s="58" t="s">
        <v>3709</v>
      </c>
      <c r="KD1" s="58" t="s">
        <v>3710</v>
      </c>
      <c r="KE1" s="58" t="s">
        <v>3711</v>
      </c>
      <c r="KF1" s="58" t="s">
        <v>3712</v>
      </c>
      <c r="KG1" s="58" t="s">
        <v>3713</v>
      </c>
      <c r="KH1" s="58" t="s">
        <v>3714</v>
      </c>
      <c r="KI1" s="58" t="s">
        <v>3715</v>
      </c>
      <c r="KJ1" s="86" t="s">
        <v>3716</v>
      </c>
      <c r="KK1" s="58" t="s">
        <v>3717</v>
      </c>
      <c r="KL1" s="58" t="s">
        <v>3718</v>
      </c>
      <c r="KM1" s="58" t="s">
        <v>3719</v>
      </c>
      <c r="KN1" s="58" t="s">
        <v>3720</v>
      </c>
      <c r="KO1" s="58" t="s">
        <v>3721</v>
      </c>
      <c r="KP1" s="58" t="s">
        <v>3722</v>
      </c>
      <c r="KQ1" s="58" t="s">
        <v>3723</v>
      </c>
      <c r="KR1" s="58" t="s">
        <v>3724</v>
      </c>
      <c r="KS1" s="58" t="s">
        <v>3725</v>
      </c>
      <c r="KT1" s="58" t="s">
        <v>3726</v>
      </c>
      <c r="KU1" s="58" t="s">
        <v>3727</v>
      </c>
      <c r="KV1" s="58" t="s">
        <v>3728</v>
      </c>
      <c r="KW1" s="58" t="s">
        <v>3729</v>
      </c>
      <c r="KX1" s="58" t="s">
        <v>3730</v>
      </c>
      <c r="KY1" s="58" t="s">
        <v>3731</v>
      </c>
      <c r="KZ1" s="58" t="s">
        <v>3732</v>
      </c>
      <c r="LA1" s="58" t="s">
        <v>3733</v>
      </c>
      <c r="LB1" s="58" t="s">
        <v>3734</v>
      </c>
      <c r="LC1" s="58" t="s">
        <v>3735</v>
      </c>
      <c r="LD1" s="58" t="s">
        <v>3736</v>
      </c>
      <c r="LE1" s="58" t="s">
        <v>3737</v>
      </c>
      <c r="LF1" s="58" t="s">
        <v>3738</v>
      </c>
      <c r="LG1" s="58" t="s">
        <v>3739</v>
      </c>
      <c r="LH1" s="86" t="s">
        <v>3740</v>
      </c>
      <c r="LI1" s="58" t="s">
        <v>3741</v>
      </c>
      <c r="LJ1" s="58" t="s">
        <v>3742</v>
      </c>
      <c r="LK1" s="58" t="s">
        <v>3743</v>
      </c>
      <c r="LL1" s="58" t="s">
        <v>3744</v>
      </c>
      <c r="LM1" s="58" t="s">
        <v>3745</v>
      </c>
      <c r="LN1" s="58" t="s">
        <v>3746</v>
      </c>
      <c r="LO1" s="58" t="s">
        <v>3747</v>
      </c>
      <c r="LP1" s="58" t="s">
        <v>3748</v>
      </c>
      <c r="LQ1" s="58" t="s">
        <v>3749</v>
      </c>
      <c r="LR1" s="58" t="s">
        <v>3750</v>
      </c>
      <c r="LS1" s="58" t="s">
        <v>3751</v>
      </c>
      <c r="LT1" s="58" t="s">
        <v>3752</v>
      </c>
      <c r="LU1" s="58" t="s">
        <v>3753</v>
      </c>
      <c r="LV1" s="58" t="s">
        <v>3754</v>
      </c>
      <c r="LW1" s="58" t="s">
        <v>3755</v>
      </c>
      <c r="LX1" s="58" t="s">
        <v>3756</v>
      </c>
      <c r="LY1" s="58" t="s">
        <v>3757</v>
      </c>
      <c r="LZ1" s="58" t="s">
        <v>3758</v>
      </c>
      <c r="MA1" s="58" t="s">
        <v>3759</v>
      </c>
      <c r="MB1" s="58" t="s">
        <v>3760</v>
      </c>
      <c r="MC1" s="58" t="s">
        <v>3761</v>
      </c>
      <c r="MD1" s="58" t="s">
        <v>3762</v>
      </c>
      <c r="ME1" s="86" t="s">
        <v>3763</v>
      </c>
      <c r="MF1" s="58" t="s">
        <v>3764</v>
      </c>
      <c r="MG1" s="59" t="s">
        <v>3765</v>
      </c>
      <c r="MH1" s="59" t="s">
        <v>3766</v>
      </c>
      <c r="MI1" s="59" t="s">
        <v>3767</v>
      </c>
      <c r="MJ1" s="59" t="s">
        <v>3768</v>
      </c>
      <c r="MK1" s="59" t="s">
        <v>3769</v>
      </c>
      <c r="ML1" s="59" t="s">
        <v>3770</v>
      </c>
      <c r="MM1" s="59" t="s">
        <v>3771</v>
      </c>
      <c r="MN1" s="59" t="s">
        <v>3772</v>
      </c>
      <c r="MO1" s="59" t="s">
        <v>3773</v>
      </c>
      <c r="MP1" s="59" t="s">
        <v>3774</v>
      </c>
      <c r="MQ1" s="59" t="s">
        <v>3775</v>
      </c>
      <c r="MR1" s="59" t="s">
        <v>3776</v>
      </c>
      <c r="MS1" s="59" t="s">
        <v>3777</v>
      </c>
      <c r="MT1" s="87" t="s">
        <v>3778</v>
      </c>
      <c r="MU1" s="87" t="s">
        <v>3779</v>
      </c>
      <c r="MV1" s="87" t="s">
        <v>3780</v>
      </c>
      <c r="MW1" s="59" t="s">
        <v>3781</v>
      </c>
      <c r="MX1" s="59" t="s">
        <v>3782</v>
      </c>
      <c r="MY1" s="59" t="s">
        <v>3783</v>
      </c>
      <c r="MZ1" s="59" t="s">
        <v>3784</v>
      </c>
      <c r="NA1" s="59" t="s">
        <v>3785</v>
      </c>
      <c r="NB1" s="59" t="s">
        <v>3786</v>
      </c>
      <c r="NC1" s="59" t="s">
        <v>3787</v>
      </c>
      <c r="ND1" s="59" t="s">
        <v>3788</v>
      </c>
      <c r="NE1" s="59" t="s">
        <v>3789</v>
      </c>
      <c r="NF1" s="59" t="s">
        <v>3790</v>
      </c>
      <c r="NG1" s="59" t="s">
        <v>3791</v>
      </c>
      <c r="NH1" s="59" t="s">
        <v>3792</v>
      </c>
      <c r="NI1" s="59" t="s">
        <v>3793</v>
      </c>
      <c r="NJ1" s="59" t="s">
        <v>3794</v>
      </c>
      <c r="NK1" s="59" t="s">
        <v>3795</v>
      </c>
      <c r="NL1" s="59" t="s">
        <v>3796</v>
      </c>
      <c r="NM1" s="59" t="s">
        <v>3797</v>
      </c>
      <c r="NN1" s="59" t="s">
        <v>3798</v>
      </c>
      <c r="NO1" s="59" t="s">
        <v>3799</v>
      </c>
      <c r="NP1" s="59" t="s">
        <v>3800</v>
      </c>
      <c r="NQ1" s="59" t="s">
        <v>3801</v>
      </c>
      <c r="NR1" s="59" t="s">
        <v>3802</v>
      </c>
      <c r="NS1" s="59" t="s">
        <v>3803</v>
      </c>
      <c r="NT1" s="59" t="s">
        <v>3804</v>
      </c>
      <c r="NU1" s="59" t="s">
        <v>3805</v>
      </c>
      <c r="NV1" s="59" t="s">
        <v>3806</v>
      </c>
      <c r="NW1" s="59" t="s">
        <v>3807</v>
      </c>
      <c r="NX1" s="59" t="s">
        <v>3808</v>
      </c>
      <c r="NY1" s="27" t="s">
        <v>3869</v>
      </c>
    </row>
    <row r="2" spans="1:389" ht="15">
      <c r="A2" s="38" t="s">
        <v>422</v>
      </c>
      <c r="B2" s="84" t="s">
        <v>4005</v>
      </c>
      <c r="C2" s="38" t="s">
        <v>3594</v>
      </c>
      <c r="D2" s="38" t="s">
        <v>63</v>
      </c>
      <c r="E2" s="40">
        <f t="shared" ref="E2:E7" si="0">GH2</f>
        <v>2271</v>
      </c>
      <c r="F2" s="40">
        <f t="shared" ref="F2:F7" si="1">GT2</f>
        <v>0</v>
      </c>
      <c r="G2" s="40"/>
      <c r="H2" s="40">
        <f t="shared" ref="H2:H7" si="2">GD2</f>
        <v>5</v>
      </c>
      <c r="I2" s="38" t="s">
        <v>398</v>
      </c>
      <c r="J2" s="34"/>
      <c r="K2" s="42">
        <v>100</v>
      </c>
      <c r="L2" s="42">
        <v>100</v>
      </c>
      <c r="M2" s="42">
        <v>100</v>
      </c>
      <c r="N2" s="43">
        <f t="shared" ref="N2:N7" si="3">GA2</f>
        <v>14954</v>
      </c>
      <c r="O2" s="34"/>
      <c r="P2" s="44">
        <v>100</v>
      </c>
      <c r="Q2" s="43">
        <f t="shared" ref="Q2:Q7" si="4">P2*50</f>
        <v>5000</v>
      </c>
      <c r="R2" s="38" t="s">
        <v>800</v>
      </c>
      <c r="S2" s="34"/>
      <c r="T2" s="40" t="str">
        <f t="shared" ref="T2:T7" si="5">IF(CU2&lt;2,CT2,(CT2&amp;" (x"&amp;CU2&amp;")"))</f>
        <v>AMC-1</v>
      </c>
      <c r="U2" s="34"/>
      <c r="V2" s="38">
        <v>1</v>
      </c>
      <c r="W2" s="38">
        <v>0</v>
      </c>
      <c r="X2" s="38">
        <v>1</v>
      </c>
      <c r="Y2" s="38">
        <v>1</v>
      </c>
      <c r="Z2" s="38" t="s">
        <v>800</v>
      </c>
      <c r="AA2" s="34">
        <f>VLOOKUP(Z2,Weight!$L$2:$T$19,5,0)</f>
        <v>0</v>
      </c>
      <c r="AB2" s="34"/>
      <c r="AC2" s="38">
        <v>150</v>
      </c>
      <c r="AD2" s="38">
        <v>0</v>
      </c>
      <c r="AE2" s="38">
        <v>20</v>
      </c>
      <c r="AF2" s="38">
        <v>2</v>
      </c>
      <c r="AG2" s="34"/>
      <c r="AH2" s="40">
        <f t="shared" ref="AH2:AH7" si="6">(DC2*DB2)+(DN2*DM2)</f>
        <v>12</v>
      </c>
      <c r="AI2" s="40" t="str">
        <f t="shared" ref="AI2:AI7" si="7">DD2</f>
        <v>3/1</v>
      </c>
      <c r="AJ2" s="40" t="str">
        <f t="shared" ref="AJ2:AK6" si="8">DA2</f>
        <v>AWA-1</v>
      </c>
      <c r="AK2" s="40">
        <f t="shared" si="8"/>
        <v>2</v>
      </c>
      <c r="AL2" s="40" t="str">
        <f t="shared" ref="AL2:AL7" si="9">IF(AK2&gt;1,DC2&amp;" ea.",DC2)</f>
        <v>5 ea.</v>
      </c>
      <c r="AM2" s="40" t="str">
        <f t="shared" ref="AM2:AM7" si="10">DF2</f>
        <v>C/D</v>
      </c>
      <c r="AN2" s="38" t="s">
        <v>3829</v>
      </c>
      <c r="AO2" s="38" t="s">
        <v>3647</v>
      </c>
      <c r="AP2" s="40" t="str">
        <f t="shared" ref="AP2:AP7" si="11">IF(DM2&gt;1,DL2&amp;" (x"&amp;DM2&amp;")",DL2)</f>
        <v>AIA-1 (x2)</v>
      </c>
      <c r="AQ2" s="40" t="str">
        <f t="shared" ref="AQ2:AQ7" si="12">IF(DM2&gt;1,DN2&amp;" ea.",DN2)</f>
        <v>1 ea.</v>
      </c>
      <c r="AR2" s="34"/>
      <c r="AS2" s="40" t="str">
        <f t="shared" ref="AS2:AT6" si="13">DU2</f>
        <v>AH-1</v>
      </c>
      <c r="AT2" s="40">
        <f t="shared" si="13"/>
        <v>2</v>
      </c>
      <c r="AU2" s="41" t="s">
        <v>3830</v>
      </c>
      <c r="AV2" s="40" t="str">
        <f>VLOOKUP(DU2,Beam!B:N,8,0)</f>
        <v>E</v>
      </c>
      <c r="AW2" s="40">
        <f>VLOOKUP(DU2,Beam!B:N,3,0)</f>
        <v>2</v>
      </c>
      <c r="AX2" s="40"/>
      <c r="AY2" s="40" t="str">
        <f>VLOOKUP(DU2,Beam!B:N,4,0)</f>
        <v>(1-4)</v>
      </c>
      <c r="AZ2" s="40" t="str">
        <f>VLOOKUP(DU2,Beam!B:N,5,0)</f>
        <v>(5-6)</v>
      </c>
      <c r="BA2" s="40" t="str">
        <f>VLOOKUP(DU2,Beam!B:N,6,0)</f>
        <v>(7-8)</v>
      </c>
      <c r="BB2" s="40" t="str">
        <f t="shared" ref="BB2:BC6" si="14">ED2</f>
        <v>-</v>
      </c>
      <c r="BC2" s="40">
        <f t="shared" si="14"/>
        <v>0</v>
      </c>
      <c r="BD2" s="41" t="s">
        <v>2087</v>
      </c>
      <c r="BE2" s="40" t="str">
        <f>VLOOKUP(ED2,Beam!B:N,8,0)</f>
        <v>-</v>
      </c>
      <c r="BF2" s="40" t="str">
        <f>VLOOKUP(ED2,Beam!B:N,3,0)</f>
        <v>-</v>
      </c>
      <c r="BG2" s="40"/>
      <c r="BH2" s="40" t="str">
        <f>VLOOKUP(ED2,Beam!B:N,4,0)</f>
        <v>-</v>
      </c>
      <c r="BI2" s="40" t="str">
        <f>VLOOKUP(ED2,Beam!B:N,5,0)</f>
        <v>-</v>
      </c>
      <c r="BJ2" s="40" t="str">
        <f>VLOOKUP(ED2,Beam!B:N,6,0)</f>
        <v>-</v>
      </c>
      <c r="BK2" s="40" t="str">
        <f t="shared" ref="BK2:BL6" si="15">EM2</f>
        <v>-</v>
      </c>
      <c r="BL2" s="40">
        <f t="shared" si="15"/>
        <v>0</v>
      </c>
      <c r="BM2" s="41" t="s">
        <v>2087</v>
      </c>
      <c r="BN2" s="40" t="str">
        <f>VLOOKUP(EM2,Beam!B:I,8,0)</f>
        <v>-</v>
      </c>
      <c r="BO2" s="40" t="str">
        <f>VLOOKUP(EM2,Beam!B:I,3,0)</f>
        <v>-</v>
      </c>
      <c r="BP2" s="40"/>
      <c r="BQ2" s="40" t="str">
        <f>VLOOKUP(EM2,Beam!B:I,4,0)</f>
        <v>-</v>
      </c>
      <c r="BR2" s="40" t="str">
        <f>VLOOKUP(EM2,Beam!B:I,5,0)</f>
        <v>-</v>
      </c>
      <c r="BS2" s="40" t="str">
        <f>VLOOKUP(EM2,Beam!B:I,6,0)</f>
        <v>-</v>
      </c>
      <c r="BT2" s="40" t="str">
        <f t="shared" ref="BT2:BU6" si="16">EV2</f>
        <v>-</v>
      </c>
      <c r="BU2" s="40">
        <f t="shared" si="16"/>
        <v>0</v>
      </c>
      <c r="BV2" s="41" t="s">
        <v>3831</v>
      </c>
      <c r="BW2" s="40" t="str">
        <f>VLOOKUP(BT2,Torpedo!B:G,6,0)</f>
        <v>-</v>
      </c>
      <c r="BX2" s="40" t="str">
        <f>VLOOKUP(BT2,Torpedo!B:G,3,0)</f>
        <v>-</v>
      </c>
      <c r="BY2" s="40" t="str">
        <f>VLOOKUP(BT2,Torpedo!B:G,4,0)</f>
        <v>-</v>
      </c>
      <c r="BZ2" s="40" t="str">
        <f t="shared" ref="BZ2:CA6" si="17">FC2</f>
        <v>-</v>
      </c>
      <c r="CA2" s="40">
        <f t="shared" si="17"/>
        <v>0</v>
      </c>
      <c r="CB2" s="41" t="s">
        <v>2087</v>
      </c>
      <c r="CC2" s="40" t="str">
        <f>VLOOKUP(FC2,Torpedo!B:G,6,0)</f>
        <v>-</v>
      </c>
      <c r="CD2" s="40" t="str">
        <f>VLOOKUP(FC2,Torpedo!B:G,3,0)</f>
        <v>-</v>
      </c>
      <c r="CE2" s="40" t="str">
        <f>VLOOKUP(FC2,Torpedo!B:G,4,0)</f>
        <v>-</v>
      </c>
      <c r="CF2" s="40" t="str">
        <f t="shared" ref="CF2:CG6" si="18">FJ2</f>
        <v>-</v>
      </c>
      <c r="CG2" s="40">
        <f t="shared" si="18"/>
        <v>0</v>
      </c>
      <c r="CH2" s="41" t="s">
        <v>2087</v>
      </c>
      <c r="CI2" s="40" t="str">
        <f>VLOOKUP(FJ2,Torpedo!B:G,6,0)</f>
        <v>-</v>
      </c>
      <c r="CJ2" s="40" t="str">
        <f>VLOOKUP(FJ2,Torpedo!B:G,3,0)</f>
        <v>-</v>
      </c>
      <c r="CK2" s="40" t="str">
        <f>VLOOKUP(FJ2,Torpedo!B:G,4,0)</f>
        <v>-</v>
      </c>
      <c r="CL2" s="40"/>
      <c r="CM2" s="40" t="str">
        <f t="shared" ref="CM2:CO6" si="19">FQ2</f>
        <v>ASA</v>
      </c>
      <c r="CN2" s="40" t="str">
        <f t="shared" si="19"/>
        <v>1/1</v>
      </c>
      <c r="CO2" s="40">
        <f t="shared" si="19"/>
        <v>8</v>
      </c>
      <c r="CP2" s="40"/>
      <c r="CQ2" s="40">
        <f t="shared" ref="CQ2:CQ7" si="20">GF2</f>
        <v>24.7</v>
      </c>
      <c r="CR2" s="40">
        <f t="shared" ref="CR2:CR7" si="21">EC2+EL2+EU2+FB2+FI2+FP2</f>
        <v>1.8</v>
      </c>
      <c r="CS2" s="40"/>
      <c r="CT2" s="39" t="s">
        <v>437</v>
      </c>
      <c r="CU2" s="36">
        <v>1</v>
      </c>
      <c r="CV2" s="32">
        <f>(VLOOKUP(CT2,Computer!C:K,5,0))*CU2</f>
        <v>0.4</v>
      </c>
      <c r="CW2" s="32">
        <f>(VLOOKUP(CT2,Computer!C:K,2,0))*CU2</f>
        <v>1130</v>
      </c>
      <c r="CX2" s="32">
        <f>(VLOOKUP(CT2,Computer!C:K,6,0))*CU2</f>
        <v>10</v>
      </c>
      <c r="CY2" s="32">
        <f>(VLOOKUP(CT2,Computer!C:K,9,0))</f>
        <v>2228</v>
      </c>
      <c r="CZ2" s="33">
        <f>(VLOOKUP(CT2,Computer!C:K,8,0))*CU2</f>
        <v>23</v>
      </c>
      <c r="DA2" s="39" t="s">
        <v>974</v>
      </c>
      <c r="DB2" s="36">
        <v>2</v>
      </c>
      <c r="DC2" s="32">
        <f>VLOOKUP(DA2,Warp!B:U,(2+DB2),0)</f>
        <v>5</v>
      </c>
      <c r="DD2" s="36" t="s">
        <v>401</v>
      </c>
      <c r="DE2" s="32">
        <f>VLOOKUP(DA2,Warp!B:U,15,0)*DB2</f>
        <v>0.8</v>
      </c>
      <c r="DF2" s="32" t="str">
        <f>VLOOKUP(DA2,Warp!B:U,(10+DB2),0)</f>
        <v>C/D</v>
      </c>
      <c r="DG2" s="32">
        <f>VLOOKUP(DA2,Warp!B:U,2,0)*DB2</f>
        <v>5200</v>
      </c>
      <c r="DH2" s="32">
        <f>VLOOKUP(DA2,Warp!B:U,20,0)</f>
        <v>2228</v>
      </c>
      <c r="DI2" s="32">
        <f>VLOOKUP(DA2,Warp!B:U,(15+DB2),0)</f>
        <v>5.3</v>
      </c>
      <c r="DJ2" s="32">
        <f>VLOOKUP(DA2,Warp!B:U,(6+DB2),0)</f>
        <v>25</v>
      </c>
      <c r="DK2" s="33">
        <f>VLOOKUP((DC2*DB2),MPR!A:S,(VLOOKUP(DD2,Weight!$G$2:$H$19,2,0)),0)</f>
        <v>5</v>
      </c>
      <c r="DL2" s="39" t="s">
        <v>1600</v>
      </c>
      <c r="DM2" s="36">
        <v>2</v>
      </c>
      <c r="DN2" s="32">
        <f>VLOOKUP(DL2,Impulse!B:K,3,0)</f>
        <v>1</v>
      </c>
      <c r="DO2" s="32">
        <f>VLOOKUP(DL2,Impulse!B:K,2,0)*DM2</f>
        <v>330</v>
      </c>
      <c r="DP2" s="32">
        <f>VLOOKUP(DL2,Impulse!B:K,7,0)*DM2</f>
        <v>0.2</v>
      </c>
      <c r="DQ2" s="32">
        <f>VLOOKUP(DL2,Impulse!B:K,10,0)</f>
        <v>2228</v>
      </c>
      <c r="DR2" s="32">
        <f>(VLOOKUP(DL2,Impulse!B:K,9,0))*DM2</f>
        <v>2</v>
      </c>
      <c r="DS2" s="32">
        <f>(VLOOKUP(DL2,Impulse!B:K,4,0))</f>
        <v>10</v>
      </c>
      <c r="DT2" s="33">
        <f>VLOOKUP((DN2*DM2),MPR!A:S,(VLOOKUP(DD2,Weight!$G$2:$H$19,2,0)),0)</f>
        <v>1</v>
      </c>
      <c r="DU2" s="39" t="s">
        <v>2088</v>
      </c>
      <c r="DV2" s="36">
        <v>2</v>
      </c>
      <c r="DW2" s="36">
        <v>2</v>
      </c>
      <c r="DX2" s="36">
        <v>0</v>
      </c>
      <c r="DY2" s="32">
        <f>VLOOKUP(DU2,Beam!B:N,2,0)*DV2</f>
        <v>500</v>
      </c>
      <c r="DZ2" s="32">
        <f>((VLOOKUP(DU2,Beam!B:N,10,0))*DW2)+((VLOOKUP(DU2,Beam!B:N,11,0))*DX2)</f>
        <v>1</v>
      </c>
      <c r="EA2" s="32">
        <f>VLOOKUP(DU2,Beam!B:N,13,0)</f>
        <v>2228</v>
      </c>
      <c r="EB2" s="32">
        <f>(VLOOKUP(DU2,Beam!B:N,12,0))*DV2</f>
        <v>74</v>
      </c>
      <c r="EC2" s="33">
        <f>(VLOOKUP(DU2,Beam!B:N,9,0))*DV2</f>
        <v>1.8</v>
      </c>
      <c r="ED2" s="39" t="s">
        <v>2087</v>
      </c>
      <c r="EE2" s="36">
        <v>0</v>
      </c>
      <c r="EF2" s="36">
        <v>0</v>
      </c>
      <c r="EG2" s="36">
        <v>0</v>
      </c>
      <c r="EH2" s="32">
        <f>VLOOKUP(ED2,Beam!B:N,2,0)*EE2</f>
        <v>0</v>
      </c>
      <c r="EI2" s="32">
        <f>(VLOOKUP(ED2,Beam!B:N,10,0)*EF2)+(VLOOKUP(ED2,Beam!B:N,11,0)*EG2)</f>
        <v>0</v>
      </c>
      <c r="EJ2" s="32">
        <f>VLOOKUP(ED2,Beam!B:N,13,0)</f>
        <v>0</v>
      </c>
      <c r="EK2" s="32">
        <f>VLOOKUP(ED2,Beam!B:N,12,0)*EE2</f>
        <v>0</v>
      </c>
      <c r="EL2" s="33">
        <f>VLOOKUP(ED2,Beam!B:N,9,0)*EE2</f>
        <v>0</v>
      </c>
      <c r="EM2" s="39" t="s">
        <v>2087</v>
      </c>
      <c r="EN2" s="36">
        <v>0</v>
      </c>
      <c r="EO2" s="36">
        <v>0</v>
      </c>
      <c r="EP2" s="36">
        <v>0</v>
      </c>
      <c r="EQ2" s="32">
        <f>VLOOKUP(EM2,Beam!B:N,2,0)*EN2</f>
        <v>0</v>
      </c>
      <c r="ER2" s="32">
        <f>(VLOOKUP(EM2,Beam!B:N,10,0)*EO2)+(VLOOKUP(EM2,Beam!B:N,11,0)*EP2)</f>
        <v>0</v>
      </c>
      <c r="ES2" s="32">
        <f>VLOOKUP(EM2,Beam!B:N,13,0)</f>
        <v>0</v>
      </c>
      <c r="ET2" s="32">
        <f>VLOOKUP(EM2,Beam!B:N,12,0)*EN2</f>
        <v>0</v>
      </c>
      <c r="EU2" s="33">
        <f>VLOOKUP(EM2,Beam!B:N,9,0)*EN2</f>
        <v>0</v>
      </c>
      <c r="EV2" s="39" t="s">
        <v>2087</v>
      </c>
      <c r="EW2" s="36">
        <v>0</v>
      </c>
      <c r="EX2" s="32">
        <f>VLOOKUP(EV2,Torpedo!B:K,2,0)*EW2</f>
        <v>0</v>
      </c>
      <c r="EY2" s="32">
        <f>VLOOKUP(EV2,Torpedo!B:K,8,0)*EW2</f>
        <v>0</v>
      </c>
      <c r="EZ2" s="32">
        <f>VLOOKUP(EV2,Torpedo!B:K,10,0)</f>
        <v>0</v>
      </c>
      <c r="FA2" s="32">
        <f>VLOOKUP(EV2,Torpedo!B:K,9,0)*EW2</f>
        <v>0</v>
      </c>
      <c r="FB2" s="33">
        <f>VLOOKUP(EV2,Torpedo!B:K,7,0)*EW2</f>
        <v>0</v>
      </c>
      <c r="FC2" s="39" t="s">
        <v>2087</v>
      </c>
      <c r="FD2" s="36">
        <v>0</v>
      </c>
      <c r="FE2" s="32">
        <f>VLOOKUP(FC2,Torpedo!B:K,2,0)*FD2</f>
        <v>0</v>
      </c>
      <c r="FF2" s="32">
        <f>VLOOKUP(FC2,Torpedo!B:K,8,0)*FD2</f>
        <v>0</v>
      </c>
      <c r="FG2" s="32">
        <f>VLOOKUP(FC2,Torpedo!B:K,10,0)</f>
        <v>0</v>
      </c>
      <c r="FH2" s="32">
        <f>VLOOKUP(FC2,Torpedo!B:K,9,0)*FD2</f>
        <v>0</v>
      </c>
      <c r="FI2" s="33">
        <f>VLOOKUP(FC2,Torpedo!B:K,7,0)*FD2</f>
        <v>0</v>
      </c>
      <c r="FJ2" s="39" t="s">
        <v>2087</v>
      </c>
      <c r="FK2" s="36">
        <v>0</v>
      </c>
      <c r="FL2" s="32">
        <f>VLOOKUP(FJ2,Torpedo!B:K,2,0)*FK2</f>
        <v>0</v>
      </c>
      <c r="FM2" s="32">
        <f>VLOOKUP(FJ2,Torpedo!B:K,8,0)*FK2</f>
        <v>0</v>
      </c>
      <c r="FN2" s="32">
        <f>VLOOKUP(FJ2,Torpedo!B:K,10,0)</f>
        <v>0</v>
      </c>
      <c r="FO2" s="32">
        <f>VLOOKUP(FJ2,Torpedo!B:K,9,0)*FK2</f>
        <v>0</v>
      </c>
      <c r="FP2" s="33">
        <f>VLOOKUP(FJ2,Torpedo!B:K,7,0)*FK2</f>
        <v>0</v>
      </c>
      <c r="FQ2" s="39" t="s">
        <v>3040</v>
      </c>
      <c r="FR2" s="32" t="str">
        <f>VLOOKUP(FQ2,shields!B:AW,8,0)</f>
        <v>1/1</v>
      </c>
      <c r="FS2" s="32">
        <f>VLOOKUP(FQ2,shields!B:AW,(8+GO2),0)</f>
        <v>8</v>
      </c>
      <c r="FT2" s="32">
        <f>VLOOKUP(FQ2,shields!B:AW,2,0)</f>
        <v>294</v>
      </c>
      <c r="FU2" s="32">
        <f>VLOOKUP(FQ2,shields!B:AW,5,0)</f>
        <v>1.2</v>
      </c>
      <c r="FV2" s="32">
        <f>VLOOKUP(FQ2,shields!B:AW,6,0)</f>
        <v>3</v>
      </c>
      <c r="FW2" s="32">
        <f>VLOOKUP(FQ2,shields!B:AW,7,0)</f>
        <v>2228</v>
      </c>
      <c r="FX2" s="32">
        <f>VLOOKUP(FQ2,shields!B:AW,3,0)</f>
        <v>10</v>
      </c>
      <c r="FY2" s="32">
        <f>VLOOKUP(FQ2,shields!B:AW,(28+GO2),0)</f>
        <v>11.5</v>
      </c>
      <c r="FZ2" s="33">
        <f>VLOOKUP(FQ2,shields!B:AW,4,0)</f>
        <v>1</v>
      </c>
      <c r="GA2" s="32">
        <f t="shared" ref="GA2:GA7" si="22">CW2+DG2+DO2+DY2+EH2+EQ2+EX2+FE2+FL2+FT2+(GD2*1500)</f>
        <v>14954</v>
      </c>
      <c r="GB2" s="34">
        <f t="shared" ref="GB2:GB7" si="23">ROUNDUP((CV2+DE2+DP2+DZ2+EI2+ER2+EY2+FF2+FM2+FU2),0)</f>
        <v>4</v>
      </c>
      <c r="GC2" s="38">
        <v>1</v>
      </c>
      <c r="GD2" s="34">
        <f t="shared" ref="GD2:GD7" si="24">GB2+GC2</f>
        <v>5</v>
      </c>
      <c r="GE2" s="93">
        <f>((CZ2+DI2+DR2+EB2+EK2+ET2+FA2+FH2+FO2+FV2)+VLOOKUP(D2,Weight!$A$2:$F$21,4,0)+VLOOKUP(D2,Weight!$A$2:$F$21,5,0)*GD2)*1000000</f>
        <v>114300000</v>
      </c>
      <c r="GF2" s="34">
        <f t="shared" ref="GF2:GF7" si="25">ROUND(((DK2+DT2+FY2)*FZ2)+(GD2*1.43),1)</f>
        <v>24.7</v>
      </c>
      <c r="GG2" s="35">
        <f t="shared" ref="GG2:GG7" si="26">MAX(CY2,DH2,DQ2,EA2,EJ2,ES2,EZ2,FG2,FN2,FW2)</f>
        <v>2228</v>
      </c>
      <c r="GH2" s="36">
        <v>2271</v>
      </c>
      <c r="GI2" s="36"/>
      <c r="GJ2" s="33">
        <f t="shared" ref="GJ2:GJ7" si="27">GI2-GH2</f>
        <v>-2271</v>
      </c>
      <c r="GK2" s="39" t="s">
        <v>3847</v>
      </c>
      <c r="GL2" s="36"/>
      <c r="GM2" s="37"/>
      <c r="GN2" s="36"/>
      <c r="GO2" s="32">
        <f t="shared" ref="GO2:GO7" si="28">_xlfn.ARABIC(D2)</f>
        <v>2</v>
      </c>
      <c r="GP2" s="32">
        <f>VLOOKUP(D2,Weight!A:C,2,0)</f>
        <v>5000</v>
      </c>
      <c r="GQ2" s="32">
        <f>VLOOKUP(D2,Weight!A:C,3,0)</f>
        <v>15000</v>
      </c>
      <c r="GR2" s="32" t="str">
        <f>VLOOKUP(GO2,'Full Crew Complement'!$Z$8:$AC$27,3,0)&amp;"/"&amp;VLOOKUP(GO2,'Full Crew Complement'!$Z$8:$AC$27,4,0)</f>
        <v>3/9</v>
      </c>
      <c r="GS2" s="36"/>
      <c r="GT2" s="52">
        <f t="shared" ref="GT2:GT7" si="29">HH2</f>
        <v>0</v>
      </c>
      <c r="GU2" s="54">
        <f t="shared" ref="GU2:GU15" si="30">GT2-SUM(GW2:HG2)</f>
        <v>0</v>
      </c>
      <c r="GV2" s="68"/>
      <c r="GW2" s="68">
        <v>0</v>
      </c>
      <c r="GX2" s="68">
        <v>0</v>
      </c>
      <c r="GY2" s="68">
        <v>0</v>
      </c>
      <c r="GZ2" s="68">
        <v>0</v>
      </c>
      <c r="HA2" s="68">
        <v>0</v>
      </c>
      <c r="HB2" s="68">
        <v>0</v>
      </c>
      <c r="HC2" s="68">
        <v>0</v>
      </c>
      <c r="HD2" s="68">
        <v>0</v>
      </c>
      <c r="HE2" s="68">
        <v>0</v>
      </c>
      <c r="HF2" s="68">
        <v>0</v>
      </c>
      <c r="HG2" s="68">
        <v>0</v>
      </c>
      <c r="HH2" s="32">
        <f t="shared" ref="HH2:HH7" si="31">SUM(HI2:NX2)</f>
        <v>0</v>
      </c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  <c r="NX2" s="67"/>
      <c r="NY2" s="67"/>
    </row>
    <row r="3" spans="1:389" ht="15">
      <c r="A3" s="38" t="s">
        <v>3821</v>
      </c>
      <c r="B3" s="84" t="s">
        <v>4005</v>
      </c>
      <c r="C3" s="38" t="s">
        <v>3993</v>
      </c>
      <c r="D3" s="38" t="s">
        <v>63</v>
      </c>
      <c r="E3" s="40">
        <f t="shared" si="0"/>
        <v>2275</v>
      </c>
      <c r="F3" s="40">
        <f t="shared" si="1"/>
        <v>0</v>
      </c>
      <c r="G3" s="40"/>
      <c r="H3" s="40">
        <f t="shared" si="2"/>
        <v>4</v>
      </c>
      <c r="I3" s="38" t="s">
        <v>398</v>
      </c>
      <c r="J3" s="34"/>
      <c r="K3" s="42">
        <v>100</v>
      </c>
      <c r="L3" s="42">
        <v>100</v>
      </c>
      <c r="M3" s="42">
        <v>100</v>
      </c>
      <c r="N3" s="43">
        <f t="shared" si="3"/>
        <v>11139</v>
      </c>
      <c r="O3" s="34"/>
      <c r="P3" s="44">
        <v>100</v>
      </c>
      <c r="Q3" s="43">
        <f t="shared" si="4"/>
        <v>5000</v>
      </c>
      <c r="R3" s="38" t="s">
        <v>800</v>
      </c>
      <c r="S3" s="34"/>
      <c r="T3" s="40" t="str">
        <f t="shared" si="5"/>
        <v>CO-1</v>
      </c>
      <c r="U3" s="34"/>
      <c r="V3" s="38">
        <v>1</v>
      </c>
      <c r="W3" s="38">
        <v>0</v>
      </c>
      <c r="X3" s="38">
        <v>1</v>
      </c>
      <c r="Y3" s="38">
        <v>1</v>
      </c>
      <c r="Z3" s="38" t="s">
        <v>800</v>
      </c>
      <c r="AA3" s="34">
        <f>VLOOKUP(Z3,Weight!$L$2:$T$19,5,0)</f>
        <v>0</v>
      </c>
      <c r="AB3" s="34"/>
      <c r="AC3" s="38">
        <v>150</v>
      </c>
      <c r="AD3" s="38">
        <v>0</v>
      </c>
      <c r="AE3" s="38">
        <v>20</v>
      </c>
      <c r="AF3" s="38">
        <v>2</v>
      </c>
      <c r="AG3" s="34"/>
      <c r="AH3" s="40">
        <f t="shared" si="6"/>
        <v>12</v>
      </c>
      <c r="AI3" s="40" t="str">
        <f t="shared" si="7"/>
        <v>3/1</v>
      </c>
      <c r="AJ3" s="40" t="str">
        <f t="shared" si="8"/>
        <v>CWA-1</v>
      </c>
      <c r="AK3" s="40">
        <f t="shared" si="8"/>
        <v>2</v>
      </c>
      <c r="AL3" s="40" t="str">
        <f t="shared" si="9"/>
        <v>5 ea.</v>
      </c>
      <c r="AM3" s="40" t="str">
        <f t="shared" si="10"/>
        <v>E/F</v>
      </c>
      <c r="AN3" s="38" t="s">
        <v>3829</v>
      </c>
      <c r="AO3" s="38" t="s">
        <v>3647</v>
      </c>
      <c r="AP3" s="40" t="str">
        <f t="shared" si="11"/>
        <v>CIA-1 (x2)</v>
      </c>
      <c r="AQ3" s="40" t="str">
        <f t="shared" si="12"/>
        <v>1 ea.</v>
      </c>
      <c r="AR3" s="34"/>
      <c r="AS3" s="40" t="str">
        <f t="shared" si="13"/>
        <v>CD-1</v>
      </c>
      <c r="AT3" s="40">
        <f t="shared" si="13"/>
        <v>2</v>
      </c>
      <c r="AU3" s="41" t="s">
        <v>3830</v>
      </c>
      <c r="AV3" s="40" t="str">
        <f>VLOOKUP(DU3,Beam!B:N,8,0)</f>
        <v xml:space="preserve">F </v>
      </c>
      <c r="AW3" s="40">
        <f>VLOOKUP(DU3,Beam!B:N,3,0)</f>
        <v>2</v>
      </c>
      <c r="AX3" s="40"/>
      <c r="AY3" s="40" t="str">
        <f>VLOOKUP(DU3,Beam!B:N,4,0)</f>
        <v>(-)</v>
      </c>
      <c r="AZ3" s="40" t="str">
        <f>VLOOKUP(DU3,Beam!B:N,5,0)</f>
        <v>(-)</v>
      </c>
      <c r="BA3" s="40" t="str">
        <f>VLOOKUP(DU3,Beam!B:N,6,0)</f>
        <v>(-)</v>
      </c>
      <c r="BB3" s="40" t="str">
        <f t="shared" si="14"/>
        <v>-</v>
      </c>
      <c r="BC3" s="40">
        <f t="shared" si="14"/>
        <v>0</v>
      </c>
      <c r="BD3" s="41" t="s">
        <v>2087</v>
      </c>
      <c r="BE3" s="40" t="str">
        <f>VLOOKUP(ED3,Beam!B:N,8,0)</f>
        <v>-</v>
      </c>
      <c r="BF3" s="40" t="str">
        <f>VLOOKUP(ED3,Beam!B:N,3,0)</f>
        <v>-</v>
      </c>
      <c r="BG3" s="40"/>
      <c r="BH3" s="40" t="str">
        <f>VLOOKUP(ED3,Beam!B:N,4,0)</f>
        <v>-</v>
      </c>
      <c r="BI3" s="40" t="str">
        <f>VLOOKUP(ED3,Beam!B:N,5,0)</f>
        <v>-</v>
      </c>
      <c r="BJ3" s="40" t="str">
        <f>VLOOKUP(ED3,Beam!B:N,6,0)</f>
        <v>-</v>
      </c>
      <c r="BK3" s="40" t="str">
        <f t="shared" si="15"/>
        <v>-</v>
      </c>
      <c r="BL3" s="40">
        <f t="shared" si="15"/>
        <v>0</v>
      </c>
      <c r="BM3" s="41" t="s">
        <v>2087</v>
      </c>
      <c r="BN3" s="40" t="str">
        <f>VLOOKUP(EM3,Beam!B:I,8,0)</f>
        <v>-</v>
      </c>
      <c r="BO3" s="40" t="str">
        <f>VLOOKUP(EM3,Beam!B:I,3,0)</f>
        <v>-</v>
      </c>
      <c r="BP3" s="40"/>
      <c r="BQ3" s="40" t="str">
        <f>VLOOKUP(EM3,Beam!B:I,4,0)</f>
        <v>-</v>
      </c>
      <c r="BR3" s="40" t="str">
        <f>VLOOKUP(EM3,Beam!B:I,5,0)</f>
        <v>-</v>
      </c>
      <c r="BS3" s="40" t="str">
        <f>VLOOKUP(EM3,Beam!B:I,6,0)</f>
        <v>-</v>
      </c>
      <c r="BT3" s="40" t="str">
        <f t="shared" si="16"/>
        <v>-</v>
      </c>
      <c r="BU3" s="40">
        <f t="shared" si="16"/>
        <v>0</v>
      </c>
      <c r="BV3" s="41" t="s">
        <v>3831</v>
      </c>
      <c r="BW3" s="40" t="str">
        <f>VLOOKUP(BT3,Torpedo!B:G,6,0)</f>
        <v>-</v>
      </c>
      <c r="BX3" s="40" t="str">
        <f>VLOOKUP(BT3,Torpedo!B:G,3,0)</f>
        <v>-</v>
      </c>
      <c r="BY3" s="40" t="str">
        <f>VLOOKUP(BT3,Torpedo!B:G,4,0)</f>
        <v>-</v>
      </c>
      <c r="BZ3" s="40" t="str">
        <f t="shared" si="17"/>
        <v>-</v>
      </c>
      <c r="CA3" s="40">
        <f t="shared" si="17"/>
        <v>0</v>
      </c>
      <c r="CB3" s="41" t="s">
        <v>2087</v>
      </c>
      <c r="CC3" s="40" t="str">
        <f>VLOOKUP(FC3,Torpedo!B:G,6,0)</f>
        <v>-</v>
      </c>
      <c r="CD3" s="40" t="str">
        <f>VLOOKUP(FC3,Torpedo!B:G,3,0)</f>
        <v>-</v>
      </c>
      <c r="CE3" s="40" t="str">
        <f>VLOOKUP(FC3,Torpedo!B:G,4,0)</f>
        <v>-</v>
      </c>
      <c r="CF3" s="40" t="str">
        <f t="shared" si="18"/>
        <v>-</v>
      </c>
      <c r="CG3" s="40">
        <f t="shared" si="18"/>
        <v>0</v>
      </c>
      <c r="CH3" s="41" t="s">
        <v>2087</v>
      </c>
      <c r="CI3" s="40" t="str">
        <f>VLOOKUP(FJ3,Torpedo!B:G,6,0)</f>
        <v>-</v>
      </c>
      <c r="CJ3" s="40" t="str">
        <f>VLOOKUP(FJ3,Torpedo!B:G,3,0)</f>
        <v>-</v>
      </c>
      <c r="CK3" s="40" t="str">
        <f>VLOOKUP(FJ3,Torpedo!B:G,4,0)</f>
        <v>-</v>
      </c>
      <c r="CL3" s="40"/>
      <c r="CM3" s="40" t="str">
        <f t="shared" si="19"/>
        <v>CSA</v>
      </c>
      <c r="CN3" s="40" t="str">
        <f t="shared" si="19"/>
        <v>1/1</v>
      </c>
      <c r="CO3" s="40">
        <f t="shared" si="19"/>
        <v>6</v>
      </c>
      <c r="CP3" s="40"/>
      <c r="CQ3" s="40">
        <f t="shared" si="20"/>
        <v>20.2</v>
      </c>
      <c r="CR3" s="40">
        <f t="shared" si="21"/>
        <v>1</v>
      </c>
      <c r="CS3" s="40"/>
      <c r="CT3" s="39" t="s">
        <v>458</v>
      </c>
      <c r="CU3" s="36">
        <v>1</v>
      </c>
      <c r="CV3" s="32">
        <f>(VLOOKUP(CT3,Computer!C:K,5,0))*CU3</f>
        <v>0.2</v>
      </c>
      <c r="CW3" s="32">
        <f>(VLOOKUP(CT3,Computer!C:K,2,0))*CU3</f>
        <v>60</v>
      </c>
      <c r="CX3" s="32">
        <f>(VLOOKUP(CT3,Computer!C:K,6,0))*CU3</f>
        <v>3</v>
      </c>
      <c r="CY3" s="32">
        <f>(VLOOKUP(CT3,Computer!C:K,9,0))</f>
        <v>2240</v>
      </c>
      <c r="CZ3" s="33">
        <f>(VLOOKUP(CT3,Computer!C:K,8,0))*CU3</f>
        <v>106</v>
      </c>
      <c r="DA3" s="39" t="s">
        <v>1028</v>
      </c>
      <c r="DB3" s="36">
        <v>2</v>
      </c>
      <c r="DC3" s="32">
        <f>VLOOKUP(DA3,Warp!B:U,(2+DB3),0)</f>
        <v>5</v>
      </c>
      <c r="DD3" s="36" t="s">
        <v>401</v>
      </c>
      <c r="DE3" s="32">
        <f>VLOOKUP(DA3,Warp!B:U,15,0)*DB3</f>
        <v>0.2</v>
      </c>
      <c r="DF3" s="32" t="str">
        <f>VLOOKUP(DA3,Warp!B:U,(10+DB3),0)</f>
        <v>E/F</v>
      </c>
      <c r="DG3" s="32">
        <f>VLOOKUP(DA3,Warp!B:U,2,0)*DB3</f>
        <v>4200</v>
      </c>
      <c r="DH3" s="32">
        <f>VLOOKUP(DA3,Warp!B:U,20,0)</f>
        <v>2243</v>
      </c>
      <c r="DI3" s="32">
        <f>VLOOKUP(DA3,Warp!B:U,(15+DB3),0)</f>
        <v>5.7</v>
      </c>
      <c r="DJ3" s="32">
        <f>VLOOKUP(DA3,Warp!B:U,(6+DB3),0)</f>
        <v>35</v>
      </c>
      <c r="DK3" s="33">
        <f>VLOOKUP((DC3*DB3),MPR!A:S,(VLOOKUP(DD3,Weight!$G$2:$H$19,2,0)),0)</f>
        <v>5</v>
      </c>
      <c r="DL3" s="39" t="s">
        <v>1624</v>
      </c>
      <c r="DM3" s="36">
        <v>2</v>
      </c>
      <c r="DN3" s="32">
        <f>VLOOKUP(DL3,Impulse!B:K,3,0)</f>
        <v>1</v>
      </c>
      <c r="DO3" s="32">
        <f>VLOOKUP(DL3,Impulse!B:K,2,0)*DM3</f>
        <v>376</v>
      </c>
      <c r="DP3" s="32">
        <f>VLOOKUP(DL3,Impulse!B:K,7,0)*DM3</f>
        <v>0.2</v>
      </c>
      <c r="DQ3" s="32">
        <f>VLOOKUP(DL3,Impulse!B:K,10,0)</f>
        <v>2241</v>
      </c>
      <c r="DR3" s="32">
        <f>(VLOOKUP(DL3,Impulse!B:K,9,0))*DM3</f>
        <v>1</v>
      </c>
      <c r="DS3" s="32">
        <f>(VLOOKUP(DL3,Impulse!B:K,4,0))</f>
        <v>3</v>
      </c>
      <c r="DT3" s="33">
        <f>VLOOKUP((DN3*DM3),MPR!A:S,(VLOOKUP(DD3,Weight!$G$2:$H$19,2,0)),0)</f>
        <v>1</v>
      </c>
      <c r="DU3" s="39" t="s">
        <v>2153</v>
      </c>
      <c r="DV3" s="36">
        <v>2</v>
      </c>
      <c r="DW3" s="36">
        <v>2</v>
      </c>
      <c r="DX3" s="36">
        <v>0</v>
      </c>
      <c r="DY3" s="32">
        <f>VLOOKUP(DU3,Beam!B:N,2,0)*DV3</f>
        <v>398</v>
      </c>
      <c r="DZ3" s="32">
        <f>((VLOOKUP(DU3,Beam!B:N,10,0))*DW3)+((VLOOKUP(DU3,Beam!B:N,11,0))*DX3)</f>
        <v>1.2</v>
      </c>
      <c r="EA3" s="32">
        <f>VLOOKUP(DU3,Beam!B:N,13,0)</f>
        <v>2242</v>
      </c>
      <c r="EB3" s="32">
        <f>(VLOOKUP(DU3,Beam!B:N,12,0))*DV3</f>
        <v>58</v>
      </c>
      <c r="EC3" s="33">
        <f>(VLOOKUP(DU3,Beam!B:N,9,0))*DV3</f>
        <v>1</v>
      </c>
      <c r="ED3" s="39" t="s">
        <v>2087</v>
      </c>
      <c r="EE3" s="36">
        <v>0</v>
      </c>
      <c r="EF3" s="36">
        <v>0</v>
      </c>
      <c r="EG3" s="36">
        <v>0</v>
      </c>
      <c r="EH3" s="32">
        <f>VLOOKUP(ED3,Beam!B:N,2,0)*EE3</f>
        <v>0</v>
      </c>
      <c r="EI3" s="32">
        <f>(VLOOKUP(ED3,Beam!B:N,10,0)*EF3)+(VLOOKUP(ED3,Beam!B:N,11,0)*EG3)</f>
        <v>0</v>
      </c>
      <c r="EJ3" s="32">
        <f>VLOOKUP(ED3,Beam!B:N,13,0)</f>
        <v>0</v>
      </c>
      <c r="EK3" s="32">
        <f>VLOOKUP(ED3,Beam!B:N,12,0)*EE3</f>
        <v>0</v>
      </c>
      <c r="EL3" s="33">
        <f>VLOOKUP(ED3,Beam!B:N,9,0)*EE3</f>
        <v>0</v>
      </c>
      <c r="EM3" s="39" t="s">
        <v>2087</v>
      </c>
      <c r="EN3" s="36">
        <v>0</v>
      </c>
      <c r="EO3" s="36">
        <v>0</v>
      </c>
      <c r="EP3" s="36">
        <v>0</v>
      </c>
      <c r="EQ3" s="32">
        <f>VLOOKUP(EM3,Beam!B:N,2,0)*EN3</f>
        <v>0</v>
      </c>
      <c r="ER3" s="32">
        <f>(VLOOKUP(EM3,Beam!B:N,10,0)*EO3)+(VLOOKUP(EM3,Beam!B:N,11,0)*EP3)</f>
        <v>0</v>
      </c>
      <c r="ES3" s="32">
        <f>VLOOKUP(EM3,Beam!B:N,13,0)</f>
        <v>0</v>
      </c>
      <c r="ET3" s="32">
        <f>VLOOKUP(EM3,Beam!B:N,12,0)*EN3</f>
        <v>0</v>
      </c>
      <c r="EU3" s="33">
        <f>VLOOKUP(EM3,Beam!B:N,9,0)*EN3</f>
        <v>0</v>
      </c>
      <c r="EV3" s="39" t="s">
        <v>2087</v>
      </c>
      <c r="EW3" s="36">
        <v>0</v>
      </c>
      <c r="EX3" s="32">
        <f>VLOOKUP(EV3,Torpedo!B:K,2,0)*EW3</f>
        <v>0</v>
      </c>
      <c r="EY3" s="32">
        <f>VLOOKUP(EV3,Torpedo!B:K,8,0)*EW3</f>
        <v>0</v>
      </c>
      <c r="EZ3" s="32">
        <f>VLOOKUP(EV3,Torpedo!B:K,10,0)</f>
        <v>0</v>
      </c>
      <c r="FA3" s="32">
        <f>VLOOKUP(EV3,Torpedo!B:K,9,0)*EW3</f>
        <v>0</v>
      </c>
      <c r="FB3" s="33">
        <f>VLOOKUP(EV3,Torpedo!B:K,7,0)*EW3</f>
        <v>0</v>
      </c>
      <c r="FC3" s="39" t="s">
        <v>2087</v>
      </c>
      <c r="FD3" s="36">
        <v>0</v>
      </c>
      <c r="FE3" s="32">
        <f>VLOOKUP(FC3,Torpedo!B:K,2,0)*FD3</f>
        <v>0</v>
      </c>
      <c r="FF3" s="32">
        <f>VLOOKUP(FC3,Torpedo!B:K,8,0)*FD3</f>
        <v>0</v>
      </c>
      <c r="FG3" s="32">
        <f>VLOOKUP(FC3,Torpedo!B:K,10,0)</f>
        <v>0</v>
      </c>
      <c r="FH3" s="32">
        <f>VLOOKUP(FC3,Torpedo!B:K,9,0)*FD3</f>
        <v>0</v>
      </c>
      <c r="FI3" s="33">
        <f>VLOOKUP(FC3,Torpedo!B:K,7,0)*FD3</f>
        <v>0</v>
      </c>
      <c r="FJ3" s="39" t="s">
        <v>2087</v>
      </c>
      <c r="FK3" s="36">
        <v>0</v>
      </c>
      <c r="FL3" s="32">
        <f>VLOOKUP(FJ3,Torpedo!B:K,2,0)*FK3</f>
        <v>0</v>
      </c>
      <c r="FM3" s="32">
        <f>VLOOKUP(FJ3,Torpedo!B:K,8,0)*FK3</f>
        <v>0</v>
      </c>
      <c r="FN3" s="32">
        <f>VLOOKUP(FJ3,Torpedo!B:K,10,0)</f>
        <v>0</v>
      </c>
      <c r="FO3" s="32">
        <f>VLOOKUP(FJ3,Torpedo!B:K,9,0)*FK3</f>
        <v>0</v>
      </c>
      <c r="FP3" s="33">
        <f>VLOOKUP(FJ3,Torpedo!B:K,7,0)*FK3</f>
        <v>0</v>
      </c>
      <c r="FQ3" s="39" t="s">
        <v>3061</v>
      </c>
      <c r="FR3" s="32" t="str">
        <f>VLOOKUP(FQ3,shields!B:AW,8,0)</f>
        <v>1/1</v>
      </c>
      <c r="FS3" s="32">
        <f>VLOOKUP(FQ3,shields!B:AW,(8+GO3),0)</f>
        <v>6</v>
      </c>
      <c r="FT3" s="32">
        <f>VLOOKUP(FQ3,shields!B:AW,2,0)</f>
        <v>105</v>
      </c>
      <c r="FU3" s="32">
        <f>VLOOKUP(FQ3,shields!B:AW,5,0)</f>
        <v>0.9</v>
      </c>
      <c r="FV3" s="32">
        <f>VLOOKUP(FQ3,shields!B:AW,6,0)</f>
        <v>3</v>
      </c>
      <c r="FW3" s="32">
        <f>VLOOKUP(FQ3,shields!B:AW,7,0)</f>
        <v>2233</v>
      </c>
      <c r="FX3" s="32">
        <f>VLOOKUP(FQ3,shields!B:AW,3,0)</f>
        <v>3</v>
      </c>
      <c r="FY3" s="32">
        <f>VLOOKUP(FQ3,shields!B:AW,(28+GO3),0)</f>
        <v>8.5</v>
      </c>
      <c r="FZ3" s="33">
        <f>VLOOKUP(FQ3,shields!B:AW,4,0)</f>
        <v>1</v>
      </c>
      <c r="GA3" s="32">
        <f t="shared" si="22"/>
        <v>11139</v>
      </c>
      <c r="GB3" s="34">
        <f t="shared" si="23"/>
        <v>3</v>
      </c>
      <c r="GC3" s="38">
        <v>1</v>
      </c>
      <c r="GD3" s="34">
        <f t="shared" si="24"/>
        <v>4</v>
      </c>
      <c r="GE3" s="93">
        <f>((CZ3+DI3+DR3+EB3+EK3+ET3+FA3+FH3+FO3+FV3)+VLOOKUP(D3,Weight!$A$2:$F$21,4,0)+VLOOKUP(D3,Weight!$A$2:$F$21,5,0)*GD3)*1000000</f>
        <v>179700000</v>
      </c>
      <c r="GF3" s="34">
        <f t="shared" si="25"/>
        <v>20.2</v>
      </c>
      <c r="GG3" s="35">
        <f t="shared" si="26"/>
        <v>2243</v>
      </c>
      <c r="GH3" s="36">
        <v>2275</v>
      </c>
      <c r="GI3" s="36"/>
      <c r="GJ3" s="33">
        <f t="shared" si="27"/>
        <v>-2275</v>
      </c>
      <c r="GK3" s="39" t="s">
        <v>3847</v>
      </c>
      <c r="GL3" s="36"/>
      <c r="GM3" s="37"/>
      <c r="GN3" s="36"/>
      <c r="GO3" s="32">
        <f t="shared" si="28"/>
        <v>2</v>
      </c>
      <c r="GP3" s="32">
        <f>VLOOKUP(D3,Weight!A:C,2,0)</f>
        <v>5000</v>
      </c>
      <c r="GQ3" s="32">
        <f>VLOOKUP(D3,Weight!A:C,3,0)</f>
        <v>15000</v>
      </c>
      <c r="GR3" s="32" t="str">
        <f>VLOOKUP(GO3,'Full Crew Complement'!$Z$8:$AC$27,3,0)&amp;"/"&amp;VLOOKUP(GO3,'Full Crew Complement'!$Z$8:$AC$27,4,0)</f>
        <v>3/9</v>
      </c>
      <c r="GS3" s="36"/>
      <c r="GT3" s="52">
        <f t="shared" si="29"/>
        <v>0</v>
      </c>
      <c r="GU3" s="54">
        <f t="shared" si="30"/>
        <v>0</v>
      </c>
      <c r="GV3" s="68"/>
      <c r="GW3" s="68">
        <v>0</v>
      </c>
      <c r="GX3" s="68">
        <v>0</v>
      </c>
      <c r="GY3" s="68">
        <v>0</v>
      </c>
      <c r="GZ3" s="68">
        <v>0</v>
      </c>
      <c r="HA3" s="68">
        <v>0</v>
      </c>
      <c r="HB3" s="68">
        <v>0</v>
      </c>
      <c r="HC3" s="68">
        <v>0</v>
      </c>
      <c r="HD3" s="68">
        <v>0</v>
      </c>
      <c r="HE3" s="68">
        <v>0</v>
      </c>
      <c r="HF3" s="68">
        <v>0</v>
      </c>
      <c r="HG3" s="68">
        <v>0</v>
      </c>
      <c r="HH3" s="32">
        <f t="shared" si="31"/>
        <v>0</v>
      </c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  <c r="NX3" s="67"/>
      <c r="NY3" s="67"/>
    </row>
    <row r="4" spans="1:389" ht="15">
      <c r="A4" s="38" t="s">
        <v>424</v>
      </c>
      <c r="B4" s="84" t="s">
        <v>4005</v>
      </c>
      <c r="C4" s="38" t="s">
        <v>4000</v>
      </c>
      <c r="D4" s="38" t="s">
        <v>63</v>
      </c>
      <c r="E4" s="40">
        <f t="shared" si="0"/>
        <v>2280</v>
      </c>
      <c r="F4" s="40">
        <f t="shared" si="1"/>
        <v>0</v>
      </c>
      <c r="G4" s="40"/>
      <c r="H4" s="40">
        <f t="shared" si="2"/>
        <v>6</v>
      </c>
      <c r="I4" s="38" t="s">
        <v>398</v>
      </c>
      <c r="J4" s="34"/>
      <c r="K4" s="42">
        <v>100</v>
      </c>
      <c r="L4" s="42">
        <v>100</v>
      </c>
      <c r="M4" s="42">
        <v>100</v>
      </c>
      <c r="N4" s="43">
        <f t="shared" si="3"/>
        <v>13971</v>
      </c>
      <c r="O4" s="34"/>
      <c r="P4" s="44">
        <v>100</v>
      </c>
      <c r="Q4" s="43">
        <f t="shared" si="4"/>
        <v>5000</v>
      </c>
      <c r="R4" s="38" t="s">
        <v>800</v>
      </c>
      <c r="S4" s="34"/>
      <c r="T4" s="40" t="str">
        <f t="shared" si="5"/>
        <v>JHC-1</v>
      </c>
      <c r="U4" s="34"/>
      <c r="V4" s="38">
        <v>1</v>
      </c>
      <c r="W4" s="38">
        <v>0</v>
      </c>
      <c r="X4" s="38">
        <v>1</v>
      </c>
      <c r="Y4" s="38">
        <v>1</v>
      </c>
      <c r="Z4" s="38" t="s">
        <v>800</v>
      </c>
      <c r="AA4" s="34">
        <f>VLOOKUP(Z4,Weight!$L$2:$T$19,5,0)</f>
        <v>0</v>
      </c>
      <c r="AB4" s="34"/>
      <c r="AC4" s="38">
        <v>150</v>
      </c>
      <c r="AD4" s="38">
        <v>0</v>
      </c>
      <c r="AE4" s="38">
        <v>20</v>
      </c>
      <c r="AF4" s="38">
        <v>2</v>
      </c>
      <c r="AG4" s="34"/>
      <c r="AH4" s="40">
        <f t="shared" si="6"/>
        <v>10</v>
      </c>
      <c r="AI4" s="40" t="str">
        <f t="shared" si="7"/>
        <v>3/1</v>
      </c>
      <c r="AJ4" s="40" t="str">
        <f t="shared" si="8"/>
        <v>JVIA-1</v>
      </c>
      <c r="AK4" s="40">
        <f t="shared" si="8"/>
        <v>2</v>
      </c>
      <c r="AL4" s="40" t="str">
        <f t="shared" si="9"/>
        <v>4 ea.</v>
      </c>
      <c r="AM4" s="40" t="str">
        <f t="shared" si="10"/>
        <v>G/H</v>
      </c>
      <c r="AN4" s="38" t="s">
        <v>3829</v>
      </c>
      <c r="AO4" s="38" t="s">
        <v>3647</v>
      </c>
      <c r="AP4" s="40" t="str">
        <f t="shared" si="11"/>
        <v>JIPA-1 (x2)</v>
      </c>
      <c r="AQ4" s="40" t="str">
        <f t="shared" si="12"/>
        <v>1 ea.</v>
      </c>
      <c r="AR4" s="34"/>
      <c r="AS4" s="40" t="str">
        <f t="shared" si="13"/>
        <v>JPPB-1</v>
      </c>
      <c r="AT4" s="40">
        <f t="shared" si="13"/>
        <v>2</v>
      </c>
      <c r="AU4" s="41" t="s">
        <v>3830</v>
      </c>
      <c r="AV4" s="40" t="str">
        <f>VLOOKUP(DU4,Beam!B:N,8,0)</f>
        <v>B</v>
      </c>
      <c r="AW4" s="40">
        <f>VLOOKUP(DU4,Beam!B:N,3,0)</f>
        <v>2</v>
      </c>
      <c r="AX4" s="40"/>
      <c r="AY4" s="40" t="str">
        <f>VLOOKUP(DU4,Beam!B:N,4,0)</f>
        <v>(1-5)</v>
      </c>
      <c r="AZ4" s="40" t="str">
        <f>VLOOKUP(DU4,Beam!B:N,5,0)</f>
        <v>(6-8)</v>
      </c>
      <c r="BA4" s="40" t="str">
        <f>VLOOKUP(DU4,Beam!B:N,6,0)</f>
        <v>(9-10)</v>
      </c>
      <c r="BB4" s="40" t="str">
        <f t="shared" si="14"/>
        <v>-</v>
      </c>
      <c r="BC4" s="40">
        <f t="shared" si="14"/>
        <v>0</v>
      </c>
      <c r="BD4" s="41" t="s">
        <v>2087</v>
      </c>
      <c r="BE4" s="40" t="str">
        <f>VLOOKUP(ED4,Beam!B:N,8,0)</f>
        <v>-</v>
      </c>
      <c r="BF4" s="40" t="str">
        <f>VLOOKUP(ED4,Beam!B:N,3,0)</f>
        <v>-</v>
      </c>
      <c r="BG4" s="40"/>
      <c r="BH4" s="40" t="str">
        <f>VLOOKUP(ED4,Beam!B:N,4,0)</f>
        <v>-</v>
      </c>
      <c r="BI4" s="40" t="str">
        <f>VLOOKUP(ED4,Beam!B:N,5,0)</f>
        <v>-</v>
      </c>
      <c r="BJ4" s="40" t="str">
        <f>VLOOKUP(ED4,Beam!B:N,6,0)</f>
        <v>-</v>
      </c>
      <c r="BK4" s="40" t="str">
        <f t="shared" si="15"/>
        <v>-</v>
      </c>
      <c r="BL4" s="40">
        <f t="shared" si="15"/>
        <v>0</v>
      </c>
      <c r="BM4" s="41" t="s">
        <v>2087</v>
      </c>
      <c r="BN4" s="40" t="str">
        <f>VLOOKUP(EM4,Beam!B:I,8,0)</f>
        <v>-</v>
      </c>
      <c r="BO4" s="40" t="str">
        <f>VLOOKUP(EM4,Beam!B:I,3,0)</f>
        <v>-</v>
      </c>
      <c r="BP4" s="40"/>
      <c r="BQ4" s="40" t="str">
        <f>VLOOKUP(EM4,Beam!B:I,4,0)</f>
        <v>-</v>
      </c>
      <c r="BR4" s="40" t="str">
        <f>VLOOKUP(EM4,Beam!B:I,5,0)</f>
        <v>-</v>
      </c>
      <c r="BS4" s="40" t="str">
        <f>VLOOKUP(EM4,Beam!B:I,6,0)</f>
        <v>-</v>
      </c>
      <c r="BT4" s="40" t="str">
        <f t="shared" si="16"/>
        <v>-</v>
      </c>
      <c r="BU4" s="40">
        <f t="shared" si="16"/>
        <v>0</v>
      </c>
      <c r="BV4" s="41" t="s">
        <v>3831</v>
      </c>
      <c r="BW4" s="40" t="str">
        <f>VLOOKUP(BT4,Torpedo!B:G,6,0)</f>
        <v>-</v>
      </c>
      <c r="BX4" s="40" t="str">
        <f>VLOOKUP(BT4,Torpedo!B:G,3,0)</f>
        <v>-</v>
      </c>
      <c r="BY4" s="40" t="str">
        <f>VLOOKUP(BT4,Torpedo!B:G,4,0)</f>
        <v>-</v>
      </c>
      <c r="BZ4" s="40" t="str">
        <f t="shared" si="17"/>
        <v>-</v>
      </c>
      <c r="CA4" s="40">
        <f t="shared" si="17"/>
        <v>0</v>
      </c>
      <c r="CB4" s="41" t="s">
        <v>2087</v>
      </c>
      <c r="CC4" s="40" t="str">
        <f>VLOOKUP(FC4,Torpedo!B:G,6,0)</f>
        <v>-</v>
      </c>
      <c r="CD4" s="40" t="str">
        <f>VLOOKUP(FC4,Torpedo!B:G,3,0)</f>
        <v>-</v>
      </c>
      <c r="CE4" s="40" t="str">
        <f>VLOOKUP(FC4,Torpedo!B:G,4,0)</f>
        <v>-</v>
      </c>
      <c r="CF4" s="40" t="str">
        <f t="shared" si="18"/>
        <v>-</v>
      </c>
      <c r="CG4" s="40">
        <f t="shared" si="18"/>
        <v>0</v>
      </c>
      <c r="CH4" s="41" t="s">
        <v>2087</v>
      </c>
      <c r="CI4" s="40" t="str">
        <f>VLOOKUP(FJ4,Torpedo!B:G,6,0)</f>
        <v>-</v>
      </c>
      <c r="CJ4" s="40" t="str">
        <f>VLOOKUP(FJ4,Torpedo!B:G,3,0)</f>
        <v>-</v>
      </c>
      <c r="CK4" s="40" t="str">
        <f>VLOOKUP(FJ4,Torpedo!B:G,4,0)</f>
        <v>-</v>
      </c>
      <c r="CL4" s="40"/>
      <c r="CM4" s="40" t="str">
        <f t="shared" si="19"/>
        <v>ASH</v>
      </c>
      <c r="CN4" s="40" t="str">
        <f t="shared" si="19"/>
        <v>1/3</v>
      </c>
      <c r="CO4" s="40">
        <f t="shared" si="19"/>
        <v>18</v>
      </c>
      <c r="CP4" s="40"/>
      <c r="CQ4" s="40">
        <f t="shared" si="20"/>
        <v>49.1</v>
      </c>
      <c r="CR4" s="40">
        <f t="shared" si="21"/>
        <v>1.4</v>
      </c>
      <c r="CS4" s="40"/>
      <c r="CT4" s="39" t="s">
        <v>482</v>
      </c>
      <c r="CU4" s="36">
        <v>1</v>
      </c>
      <c r="CV4" s="32">
        <f>(VLOOKUP(CT4,Computer!C:K,5,0))*CU4</f>
        <v>0.2</v>
      </c>
      <c r="CW4" s="32">
        <f>(VLOOKUP(CT4,Computer!C:K,2,0))*CU4</f>
        <v>390</v>
      </c>
      <c r="CX4" s="32">
        <f>(VLOOKUP(CT4,Computer!C:K,6,0))*CU4</f>
        <v>5</v>
      </c>
      <c r="CY4" s="32">
        <f>(VLOOKUP(CT4,Computer!C:K,9,0))</f>
        <v>2189</v>
      </c>
      <c r="CZ4" s="33">
        <f>(VLOOKUP(CT4,Computer!C:K,8,0))*CU4</f>
        <v>28</v>
      </c>
      <c r="DA4" s="39" t="s">
        <v>1080</v>
      </c>
      <c r="DB4" s="36">
        <v>2</v>
      </c>
      <c r="DC4" s="32">
        <f>VLOOKUP(DA4,Warp!B:U,(2+DB4),0)</f>
        <v>4</v>
      </c>
      <c r="DD4" s="36" t="s">
        <v>401</v>
      </c>
      <c r="DE4" s="32">
        <f>VLOOKUP(DA4,Warp!B:U,15,0)*DB4</f>
        <v>1.2</v>
      </c>
      <c r="DF4" s="32" t="str">
        <f>VLOOKUP(DA4,Warp!B:U,(10+DB4),0)</f>
        <v>G/H</v>
      </c>
      <c r="DG4" s="32">
        <f>VLOOKUP(DA4,Warp!B:U,2,0)*DB4</f>
        <v>3200</v>
      </c>
      <c r="DH4" s="32">
        <f>VLOOKUP(DA4,Warp!B:U,20,0)</f>
        <v>2189</v>
      </c>
      <c r="DI4" s="32">
        <f>VLOOKUP(DA4,Warp!B:U,(15+DB4),0)</f>
        <v>3</v>
      </c>
      <c r="DJ4" s="32">
        <f>VLOOKUP(DA4,Warp!B:U,(6+DB4),0)</f>
        <v>10</v>
      </c>
      <c r="DK4" s="33">
        <f>VLOOKUP((DC4*DB4),MPR!A:S,(VLOOKUP(DD4,Weight!$G$2:$H$19,2,0)),0)</f>
        <v>4</v>
      </c>
      <c r="DL4" s="39" t="s">
        <v>1823</v>
      </c>
      <c r="DM4" s="36">
        <v>2</v>
      </c>
      <c r="DN4" s="32">
        <f>VLOOKUP(DL4,Impulse!B:K,3,0)</f>
        <v>1</v>
      </c>
      <c r="DO4" s="32">
        <f>VLOOKUP(DL4,Impulse!B:K,2,0)*DM4</f>
        <v>340</v>
      </c>
      <c r="DP4" s="32">
        <f>VLOOKUP(DL4,Impulse!B:K,7,0)*DM4</f>
        <v>0.2</v>
      </c>
      <c r="DQ4" s="32">
        <f>VLOOKUP(DL4,Impulse!B:K,10,0)</f>
        <v>2187</v>
      </c>
      <c r="DR4" s="32">
        <f>(VLOOKUP(DL4,Impulse!B:K,9,0))*DM4</f>
        <v>3.6</v>
      </c>
      <c r="DS4" s="32">
        <f>(VLOOKUP(DL4,Impulse!B:K,4,0))</f>
        <v>5</v>
      </c>
      <c r="DT4" s="33">
        <f>VLOOKUP((DN4*DM4),MPR!A:S,(VLOOKUP(DD4,Weight!$G$2:$H$19,2,0)),0)</f>
        <v>1</v>
      </c>
      <c r="DU4" s="39" t="s">
        <v>2217</v>
      </c>
      <c r="DV4" s="36">
        <v>2</v>
      </c>
      <c r="DW4" s="36">
        <v>2</v>
      </c>
      <c r="DX4" s="36">
        <v>0</v>
      </c>
      <c r="DY4" s="32">
        <f>VLOOKUP(DU4,Beam!B:N,2,0)*DV4</f>
        <v>380</v>
      </c>
      <c r="DZ4" s="32">
        <f>((VLOOKUP(DU4,Beam!B:N,10,0))*DW4)+((VLOOKUP(DU4,Beam!B:N,11,0))*DX4)</f>
        <v>1.4</v>
      </c>
      <c r="EA4" s="32">
        <f>VLOOKUP(DU4,Beam!B:N,13,0)</f>
        <v>2239</v>
      </c>
      <c r="EB4" s="32">
        <f>(VLOOKUP(DU4,Beam!B:N,12,0))*DV4</f>
        <v>56</v>
      </c>
      <c r="EC4" s="33">
        <f>(VLOOKUP(DU4,Beam!B:N,9,0))*DV4</f>
        <v>1.4</v>
      </c>
      <c r="ED4" s="39" t="s">
        <v>2087</v>
      </c>
      <c r="EE4" s="36">
        <v>0</v>
      </c>
      <c r="EF4" s="36">
        <v>0</v>
      </c>
      <c r="EG4" s="36">
        <v>0</v>
      </c>
      <c r="EH4" s="32">
        <f>VLOOKUP(ED4,Beam!B:N,2,0)*EE4</f>
        <v>0</v>
      </c>
      <c r="EI4" s="32">
        <f>(VLOOKUP(ED4,Beam!B:N,10,0)*EF4)+(VLOOKUP(ED4,Beam!B:N,11,0)*EG4)</f>
        <v>0</v>
      </c>
      <c r="EJ4" s="32">
        <f>VLOOKUP(ED4,Beam!B:N,13,0)</f>
        <v>0</v>
      </c>
      <c r="EK4" s="32">
        <f>VLOOKUP(ED4,Beam!B:N,12,0)*EE4</f>
        <v>0</v>
      </c>
      <c r="EL4" s="33">
        <f>VLOOKUP(ED4,Beam!B:N,9,0)*EE4</f>
        <v>0</v>
      </c>
      <c r="EM4" s="39" t="s">
        <v>2087</v>
      </c>
      <c r="EN4" s="36">
        <v>0</v>
      </c>
      <c r="EO4" s="36">
        <v>0</v>
      </c>
      <c r="EP4" s="36">
        <v>0</v>
      </c>
      <c r="EQ4" s="32">
        <f>VLOOKUP(EM4,Beam!B:N,2,0)*EN4</f>
        <v>0</v>
      </c>
      <c r="ER4" s="32">
        <f>(VLOOKUP(EM4,Beam!B:N,10,0)*EO4)+(VLOOKUP(EM4,Beam!B:N,11,0)*EP4)</f>
        <v>0</v>
      </c>
      <c r="ES4" s="32">
        <f>VLOOKUP(EM4,Beam!B:N,13,0)</f>
        <v>0</v>
      </c>
      <c r="ET4" s="32">
        <f>VLOOKUP(EM4,Beam!B:N,12,0)*EN4</f>
        <v>0</v>
      </c>
      <c r="EU4" s="33">
        <f>VLOOKUP(EM4,Beam!B:N,9,0)*EN4</f>
        <v>0</v>
      </c>
      <c r="EV4" s="39" t="s">
        <v>2087</v>
      </c>
      <c r="EW4" s="36">
        <v>0</v>
      </c>
      <c r="EX4" s="32">
        <f>VLOOKUP(EV4,Torpedo!B:K,2,0)*EW4</f>
        <v>0</v>
      </c>
      <c r="EY4" s="32">
        <f>VLOOKUP(EV4,Torpedo!B:K,8,0)*EW4</f>
        <v>0</v>
      </c>
      <c r="EZ4" s="32">
        <f>VLOOKUP(EV4,Torpedo!B:K,10,0)</f>
        <v>0</v>
      </c>
      <c r="FA4" s="32">
        <f>VLOOKUP(EV4,Torpedo!B:K,9,0)*EW4</f>
        <v>0</v>
      </c>
      <c r="FB4" s="33">
        <f>VLOOKUP(EV4,Torpedo!B:K,7,0)*EW4</f>
        <v>0</v>
      </c>
      <c r="FC4" s="39" t="s">
        <v>2087</v>
      </c>
      <c r="FD4" s="36">
        <v>0</v>
      </c>
      <c r="FE4" s="32">
        <f>VLOOKUP(FC4,Torpedo!B:K,2,0)*FD4</f>
        <v>0</v>
      </c>
      <c r="FF4" s="32">
        <f>VLOOKUP(FC4,Torpedo!B:K,8,0)*FD4</f>
        <v>0</v>
      </c>
      <c r="FG4" s="32">
        <f>VLOOKUP(FC4,Torpedo!B:K,10,0)</f>
        <v>0</v>
      </c>
      <c r="FH4" s="32">
        <f>VLOOKUP(FC4,Torpedo!B:K,9,0)*FD4</f>
        <v>0</v>
      </c>
      <c r="FI4" s="33">
        <f>VLOOKUP(FC4,Torpedo!B:K,7,0)*FD4</f>
        <v>0</v>
      </c>
      <c r="FJ4" s="39" t="s">
        <v>2087</v>
      </c>
      <c r="FK4" s="36">
        <v>0</v>
      </c>
      <c r="FL4" s="32">
        <f>VLOOKUP(FJ4,Torpedo!B:K,2,0)*FK4</f>
        <v>0</v>
      </c>
      <c r="FM4" s="32">
        <f>VLOOKUP(FJ4,Torpedo!B:K,8,0)*FK4</f>
        <v>0</v>
      </c>
      <c r="FN4" s="32">
        <f>VLOOKUP(FJ4,Torpedo!B:K,10,0)</f>
        <v>0</v>
      </c>
      <c r="FO4" s="32">
        <f>VLOOKUP(FJ4,Torpedo!B:K,9,0)*FK4</f>
        <v>0</v>
      </c>
      <c r="FP4" s="33">
        <f>VLOOKUP(FJ4,Torpedo!B:K,7,0)*FK4</f>
        <v>0</v>
      </c>
      <c r="FQ4" s="39" t="s">
        <v>3047</v>
      </c>
      <c r="FR4" s="32" t="str">
        <f>VLOOKUP(FQ4,shields!B:AW,8,0)</f>
        <v>1/3</v>
      </c>
      <c r="FS4" s="32">
        <f>VLOOKUP(FQ4,shields!B:AW,(8+GO4),0)</f>
        <v>18</v>
      </c>
      <c r="FT4" s="32">
        <f>VLOOKUP(FQ4,shields!B:AW,2,0)</f>
        <v>661</v>
      </c>
      <c r="FU4" s="32">
        <f>VLOOKUP(FQ4,shields!B:AW,5,0)</f>
        <v>1.6</v>
      </c>
      <c r="FV4" s="32">
        <f>VLOOKUP(FQ4,shields!B:AW,6,0)</f>
        <v>20</v>
      </c>
      <c r="FW4" s="32">
        <f>VLOOKUP(FQ4,shields!B:AW,7,0)</f>
        <v>2272</v>
      </c>
      <c r="FX4" s="32">
        <f>VLOOKUP(FQ4,shields!B:AW,3,0)</f>
        <v>55</v>
      </c>
      <c r="FY4" s="32">
        <f>VLOOKUP(FQ4,shields!B:AW,(28+GO4),0)</f>
        <v>8.5</v>
      </c>
      <c r="FZ4" s="33">
        <f>VLOOKUP(FQ4,shields!B:AW,4,0)</f>
        <v>3</v>
      </c>
      <c r="GA4" s="32">
        <f t="shared" si="22"/>
        <v>13971</v>
      </c>
      <c r="GB4" s="34">
        <f t="shared" si="23"/>
        <v>5</v>
      </c>
      <c r="GC4" s="38">
        <v>1</v>
      </c>
      <c r="GD4" s="34">
        <f t="shared" si="24"/>
        <v>6</v>
      </c>
      <c r="GE4" s="93">
        <f>((CZ4+DI4+DR4+EB4+EK4+ET4+FA4+FH4+FO4+FV4)+VLOOKUP(D4,Weight!$A$2:$F$21,4,0)+VLOOKUP(D4,Weight!$A$2:$F$21,5,0)*GD4)*1000000</f>
        <v>118600000</v>
      </c>
      <c r="GF4" s="34">
        <f t="shared" si="25"/>
        <v>49.1</v>
      </c>
      <c r="GG4" s="35">
        <f t="shared" si="26"/>
        <v>2272</v>
      </c>
      <c r="GH4" s="36">
        <v>2280</v>
      </c>
      <c r="GI4" s="36"/>
      <c r="GJ4" s="33">
        <f t="shared" si="27"/>
        <v>-2280</v>
      </c>
      <c r="GK4" s="39" t="s">
        <v>3847</v>
      </c>
      <c r="GL4" s="36"/>
      <c r="GM4" s="37"/>
      <c r="GN4" s="36"/>
      <c r="GO4" s="32">
        <f t="shared" si="28"/>
        <v>2</v>
      </c>
      <c r="GP4" s="32">
        <f>VLOOKUP(D4,Weight!A:C,2,0)</f>
        <v>5000</v>
      </c>
      <c r="GQ4" s="32">
        <f>VLOOKUP(D4,Weight!A:C,3,0)</f>
        <v>15000</v>
      </c>
      <c r="GR4" s="32" t="str">
        <f>VLOOKUP(GO4,'Full Crew Complement'!$Z$8:$AC$27,3,0)&amp;"/"&amp;VLOOKUP(GO4,'Full Crew Complement'!$Z$8:$AC$27,4,0)</f>
        <v>3/9</v>
      </c>
      <c r="GS4" s="36"/>
      <c r="GT4" s="52">
        <f t="shared" si="29"/>
        <v>0</v>
      </c>
      <c r="GU4" s="54">
        <f t="shared" si="30"/>
        <v>0</v>
      </c>
      <c r="GV4" s="68"/>
      <c r="GW4" s="68">
        <v>0</v>
      </c>
      <c r="GX4" s="68">
        <v>0</v>
      </c>
      <c r="GY4" s="68">
        <v>0</v>
      </c>
      <c r="GZ4" s="68">
        <v>0</v>
      </c>
      <c r="HA4" s="68">
        <v>0</v>
      </c>
      <c r="HB4" s="68">
        <v>0</v>
      </c>
      <c r="HC4" s="68">
        <v>0</v>
      </c>
      <c r="HD4" s="68">
        <v>0</v>
      </c>
      <c r="HE4" s="68">
        <v>0</v>
      </c>
      <c r="HF4" s="68">
        <v>0</v>
      </c>
      <c r="HG4" s="68">
        <v>0</v>
      </c>
      <c r="HH4" s="32">
        <f t="shared" si="31"/>
        <v>0</v>
      </c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</row>
    <row r="5" spans="1:389" ht="15">
      <c r="A5" s="38" t="s">
        <v>425</v>
      </c>
      <c r="B5" s="84" t="s">
        <v>4005</v>
      </c>
      <c r="C5" s="38" t="s">
        <v>3594</v>
      </c>
      <c r="D5" s="38" t="s">
        <v>63</v>
      </c>
      <c r="E5" s="40">
        <f t="shared" si="0"/>
        <v>2277</v>
      </c>
      <c r="F5" s="40">
        <f t="shared" si="1"/>
        <v>0</v>
      </c>
      <c r="G5" s="40"/>
      <c r="H5" s="40">
        <f t="shared" si="2"/>
        <v>5</v>
      </c>
      <c r="I5" s="38" t="s">
        <v>398</v>
      </c>
      <c r="J5" s="34"/>
      <c r="K5" s="42">
        <v>100</v>
      </c>
      <c r="L5" s="42">
        <v>100</v>
      </c>
      <c r="M5" s="42">
        <v>100</v>
      </c>
      <c r="N5" s="43">
        <f t="shared" si="3"/>
        <v>13509</v>
      </c>
      <c r="O5" s="34"/>
      <c r="P5" s="44">
        <v>100</v>
      </c>
      <c r="Q5" s="43">
        <f t="shared" si="4"/>
        <v>5000</v>
      </c>
      <c r="R5" s="38" t="s">
        <v>800</v>
      </c>
      <c r="S5" s="34"/>
      <c r="T5" s="40" t="str">
        <f t="shared" si="5"/>
        <v>ECC-1</v>
      </c>
      <c r="U5" s="34"/>
      <c r="V5" s="38">
        <v>1</v>
      </c>
      <c r="W5" s="38">
        <v>0</v>
      </c>
      <c r="X5" s="38">
        <v>1</v>
      </c>
      <c r="Y5" s="38">
        <v>1</v>
      </c>
      <c r="Z5" s="38" t="s">
        <v>800</v>
      </c>
      <c r="AA5" s="34">
        <f>VLOOKUP(Z5,Weight!$L$2:$T$19,5,0)</f>
        <v>0</v>
      </c>
      <c r="AB5" s="34"/>
      <c r="AC5" s="38">
        <v>150</v>
      </c>
      <c r="AD5" s="38">
        <v>0</v>
      </c>
      <c r="AE5" s="38">
        <v>20</v>
      </c>
      <c r="AF5" s="38">
        <v>2</v>
      </c>
      <c r="AG5" s="34"/>
      <c r="AH5" s="40">
        <f t="shared" si="6"/>
        <v>9</v>
      </c>
      <c r="AI5" s="40" t="str">
        <f t="shared" si="7"/>
        <v>3/1</v>
      </c>
      <c r="AJ5" s="40" t="str">
        <f t="shared" si="8"/>
        <v>EMWA-1</v>
      </c>
      <c r="AK5" s="40">
        <f t="shared" si="8"/>
        <v>2</v>
      </c>
      <c r="AL5" s="40" t="str">
        <f t="shared" si="9"/>
        <v>4 ea.</v>
      </c>
      <c r="AM5" s="40" t="str">
        <f t="shared" si="10"/>
        <v>G/H</v>
      </c>
      <c r="AN5" s="38" t="s">
        <v>3829</v>
      </c>
      <c r="AO5" s="38" t="s">
        <v>3647</v>
      </c>
      <c r="AP5" s="40" t="str">
        <f t="shared" si="11"/>
        <v>EPIA-1</v>
      </c>
      <c r="AQ5" s="40">
        <f t="shared" si="12"/>
        <v>1</v>
      </c>
      <c r="AR5" s="34"/>
      <c r="AS5" s="40" t="str">
        <f t="shared" si="13"/>
        <v>EPH-1</v>
      </c>
      <c r="AT5" s="40">
        <f t="shared" si="13"/>
        <v>2</v>
      </c>
      <c r="AU5" s="41" t="s">
        <v>3830</v>
      </c>
      <c r="AV5" s="40" t="str">
        <f>VLOOKUP(DU5,Beam!B:N,8,0)</f>
        <v>F</v>
      </c>
      <c r="AW5" s="40">
        <f>VLOOKUP(DU5,Beam!B:N,3,0)</f>
        <v>2</v>
      </c>
      <c r="AX5" s="40"/>
      <c r="AY5" s="40" t="str">
        <f>VLOOKUP(DU5,Beam!B:N,4,0)</f>
        <v>(1-4)</v>
      </c>
      <c r="AZ5" s="40" t="str">
        <f>VLOOKUP(DU5,Beam!B:N,5,0)</f>
        <v>(5-6)</v>
      </c>
      <c r="BA5" s="40" t="str">
        <f>VLOOKUP(DU5,Beam!B:N,6,0)</f>
        <v>(7-8)</v>
      </c>
      <c r="BB5" s="40" t="str">
        <f t="shared" si="14"/>
        <v>-</v>
      </c>
      <c r="BC5" s="40">
        <f t="shared" si="14"/>
        <v>0</v>
      </c>
      <c r="BD5" s="41" t="s">
        <v>2087</v>
      </c>
      <c r="BE5" s="40" t="str">
        <f>VLOOKUP(ED5,Beam!B:N,8,0)</f>
        <v>-</v>
      </c>
      <c r="BF5" s="40" t="str">
        <f>VLOOKUP(ED5,Beam!B:N,3,0)</f>
        <v>-</v>
      </c>
      <c r="BG5" s="40"/>
      <c r="BH5" s="40" t="str">
        <f>VLOOKUP(ED5,Beam!B:N,4,0)</f>
        <v>-</v>
      </c>
      <c r="BI5" s="40" t="str">
        <f>VLOOKUP(ED5,Beam!B:N,5,0)</f>
        <v>-</v>
      </c>
      <c r="BJ5" s="40" t="str">
        <f>VLOOKUP(ED5,Beam!B:N,6,0)</f>
        <v>-</v>
      </c>
      <c r="BK5" s="40" t="str">
        <f t="shared" si="15"/>
        <v>-</v>
      </c>
      <c r="BL5" s="40">
        <f t="shared" si="15"/>
        <v>0</v>
      </c>
      <c r="BM5" s="41" t="s">
        <v>2087</v>
      </c>
      <c r="BN5" s="40" t="str">
        <f>VLOOKUP(EM5,Beam!B:I,8,0)</f>
        <v>-</v>
      </c>
      <c r="BO5" s="40" t="str">
        <f>VLOOKUP(EM5,Beam!B:I,3,0)</f>
        <v>-</v>
      </c>
      <c r="BP5" s="40"/>
      <c r="BQ5" s="40" t="str">
        <f>VLOOKUP(EM5,Beam!B:I,4,0)</f>
        <v>-</v>
      </c>
      <c r="BR5" s="40" t="str">
        <f>VLOOKUP(EM5,Beam!B:I,5,0)</f>
        <v>-</v>
      </c>
      <c r="BS5" s="40" t="str">
        <f>VLOOKUP(EM5,Beam!B:I,6,0)</f>
        <v>-</v>
      </c>
      <c r="BT5" s="40" t="str">
        <f t="shared" si="16"/>
        <v>-</v>
      </c>
      <c r="BU5" s="40">
        <f t="shared" si="16"/>
        <v>0</v>
      </c>
      <c r="BV5" s="41" t="s">
        <v>3831</v>
      </c>
      <c r="BW5" s="40" t="str">
        <f>VLOOKUP(BT5,Torpedo!B:G,6,0)</f>
        <v>-</v>
      </c>
      <c r="BX5" s="40" t="str">
        <f>VLOOKUP(BT5,Torpedo!B:G,3,0)</f>
        <v>-</v>
      </c>
      <c r="BY5" s="40" t="str">
        <f>VLOOKUP(BT5,Torpedo!B:G,4,0)</f>
        <v>-</v>
      </c>
      <c r="BZ5" s="40" t="str">
        <f t="shared" si="17"/>
        <v>-</v>
      </c>
      <c r="CA5" s="40">
        <f t="shared" si="17"/>
        <v>0</v>
      </c>
      <c r="CB5" s="41" t="s">
        <v>2087</v>
      </c>
      <c r="CC5" s="40" t="str">
        <f>VLOOKUP(FC5,Torpedo!B:G,6,0)</f>
        <v>-</v>
      </c>
      <c r="CD5" s="40" t="str">
        <f>VLOOKUP(FC5,Torpedo!B:G,3,0)</f>
        <v>-</v>
      </c>
      <c r="CE5" s="40" t="str">
        <f>VLOOKUP(FC5,Torpedo!B:G,4,0)</f>
        <v>-</v>
      </c>
      <c r="CF5" s="40" t="str">
        <f t="shared" si="18"/>
        <v>-</v>
      </c>
      <c r="CG5" s="40">
        <f t="shared" si="18"/>
        <v>0</v>
      </c>
      <c r="CH5" s="41" t="s">
        <v>2087</v>
      </c>
      <c r="CI5" s="40" t="str">
        <f>VLOOKUP(FJ5,Torpedo!B:G,6,0)</f>
        <v>-</v>
      </c>
      <c r="CJ5" s="40" t="str">
        <f>VLOOKUP(FJ5,Torpedo!B:G,3,0)</f>
        <v>-</v>
      </c>
      <c r="CK5" s="40" t="str">
        <f>VLOOKUP(FJ5,Torpedo!B:G,4,0)</f>
        <v>-</v>
      </c>
      <c r="CL5" s="40"/>
      <c r="CM5" s="40" t="str">
        <f t="shared" si="19"/>
        <v>EMSA</v>
      </c>
      <c r="CN5" s="40" t="str">
        <f t="shared" si="19"/>
        <v>1/1</v>
      </c>
      <c r="CO5" s="40">
        <f t="shared" si="19"/>
        <v>8</v>
      </c>
      <c r="CP5" s="40"/>
      <c r="CQ5" s="40">
        <f t="shared" si="20"/>
        <v>23.7</v>
      </c>
      <c r="CR5" s="40">
        <f t="shared" si="21"/>
        <v>2.2000000000000002</v>
      </c>
      <c r="CS5" s="40"/>
      <c r="CT5" s="39" t="s">
        <v>507</v>
      </c>
      <c r="CU5" s="36">
        <v>1</v>
      </c>
      <c r="CV5" s="32">
        <f>(VLOOKUP(CT5,Computer!C:K,5,0))*CU5</f>
        <v>0.1</v>
      </c>
      <c r="CW5" s="32">
        <f>(VLOOKUP(CT5,Computer!C:K,2,0))*CU5</f>
        <v>160</v>
      </c>
      <c r="CX5" s="32">
        <f>(VLOOKUP(CT5,Computer!C:K,6,0))*CU5</f>
        <v>2</v>
      </c>
      <c r="CY5" s="32">
        <f>(VLOOKUP(CT5,Computer!C:K,9,0))</f>
        <v>2220</v>
      </c>
      <c r="CZ5" s="33">
        <f>(VLOOKUP(CT5,Computer!C:K,8,0))*CU5</f>
        <v>3</v>
      </c>
      <c r="DA5" s="39" t="s">
        <v>1114</v>
      </c>
      <c r="DB5" s="36">
        <v>2</v>
      </c>
      <c r="DC5" s="32">
        <f>VLOOKUP(DA5,Warp!B:U,(2+DB5),0)</f>
        <v>4</v>
      </c>
      <c r="DD5" s="36" t="s">
        <v>401</v>
      </c>
      <c r="DE5" s="32">
        <f>VLOOKUP(DA5,Warp!B:U,15,0)*DB5</f>
        <v>1.8</v>
      </c>
      <c r="DF5" s="32" t="str">
        <f>VLOOKUP(DA5,Warp!B:U,(10+DB5),0)</f>
        <v>G/H</v>
      </c>
      <c r="DG5" s="32">
        <f>VLOOKUP(DA5,Warp!B:U,2,0)*DB5</f>
        <v>5200</v>
      </c>
      <c r="DH5" s="32">
        <f>VLOOKUP(DA5,Warp!B:U,20,0)</f>
        <v>2236</v>
      </c>
      <c r="DI5" s="32">
        <f>VLOOKUP(DA5,Warp!B:U,(15+DB5),0)</f>
        <v>5.9</v>
      </c>
      <c r="DJ5" s="32">
        <f>VLOOKUP(DA5,Warp!B:U,(6+DB5),0)</f>
        <v>7</v>
      </c>
      <c r="DK5" s="33">
        <f>VLOOKUP((DC5*DB5),MPR!A:S,(VLOOKUP(DD5,Weight!$G$2:$H$19,2,0)),0)</f>
        <v>4</v>
      </c>
      <c r="DL5" s="39" t="s">
        <v>1649</v>
      </c>
      <c r="DM5" s="36">
        <v>1</v>
      </c>
      <c r="DN5" s="32">
        <f>VLOOKUP(DL5,Impulse!B:K,3,0)</f>
        <v>1</v>
      </c>
      <c r="DO5" s="32">
        <f>VLOOKUP(DL5,Impulse!B:K,2,0)*DM5</f>
        <v>86</v>
      </c>
      <c r="DP5" s="32">
        <f>VLOOKUP(DL5,Impulse!B:K,7,0)*DM5</f>
        <v>0.1</v>
      </c>
      <c r="DQ5" s="32">
        <f>VLOOKUP(DL5,Impulse!B:K,10,0)</f>
        <v>2220</v>
      </c>
      <c r="DR5" s="32">
        <f>(VLOOKUP(DL5,Impulse!B:K,9,0))*DM5</f>
        <v>2</v>
      </c>
      <c r="DS5" s="32">
        <f>(VLOOKUP(DL5,Impulse!B:K,4,0))</f>
        <v>2</v>
      </c>
      <c r="DT5" s="33">
        <f>VLOOKUP((DN5*DM5),MPR!A:S,(VLOOKUP(DD5,Weight!$G$2:$H$19,2,0)),0)</f>
        <v>1</v>
      </c>
      <c r="DU5" s="39" t="s">
        <v>2289</v>
      </c>
      <c r="DV5" s="36">
        <v>2</v>
      </c>
      <c r="DW5" s="36">
        <v>2</v>
      </c>
      <c r="DX5" s="36">
        <v>0</v>
      </c>
      <c r="DY5" s="32">
        <f>VLOOKUP(DU5,Beam!B:N,2,0)*DV5</f>
        <v>378</v>
      </c>
      <c r="DZ5" s="32">
        <f>((VLOOKUP(DU5,Beam!B:N,10,0))*DW5)+((VLOOKUP(DU5,Beam!B:N,11,0))*DX5)</f>
        <v>1</v>
      </c>
      <c r="EA5" s="32">
        <f>VLOOKUP(DU5,Beam!B:N,13,0)</f>
        <v>2220</v>
      </c>
      <c r="EB5" s="32">
        <f>(VLOOKUP(DU5,Beam!B:N,12,0))*DV5</f>
        <v>56</v>
      </c>
      <c r="EC5" s="33">
        <f>(VLOOKUP(DU5,Beam!B:N,9,0))*DV5</f>
        <v>2.2000000000000002</v>
      </c>
      <c r="ED5" s="39" t="s">
        <v>2087</v>
      </c>
      <c r="EE5" s="36">
        <v>0</v>
      </c>
      <c r="EF5" s="36">
        <v>0</v>
      </c>
      <c r="EG5" s="36">
        <v>0</v>
      </c>
      <c r="EH5" s="32">
        <f>VLOOKUP(ED5,Beam!B:N,2,0)*EE5</f>
        <v>0</v>
      </c>
      <c r="EI5" s="32">
        <f>(VLOOKUP(ED5,Beam!B:N,10,0)*EF5)+(VLOOKUP(ED5,Beam!B:N,11,0)*EG5)</f>
        <v>0</v>
      </c>
      <c r="EJ5" s="32">
        <f>VLOOKUP(ED5,Beam!B:N,13,0)</f>
        <v>0</v>
      </c>
      <c r="EK5" s="32">
        <f>VLOOKUP(ED5,Beam!B:N,12,0)*EE5</f>
        <v>0</v>
      </c>
      <c r="EL5" s="33">
        <f>VLOOKUP(ED5,Beam!B:N,9,0)*EE5</f>
        <v>0</v>
      </c>
      <c r="EM5" s="39" t="s">
        <v>2087</v>
      </c>
      <c r="EN5" s="36">
        <v>0</v>
      </c>
      <c r="EO5" s="36">
        <v>0</v>
      </c>
      <c r="EP5" s="36">
        <v>0</v>
      </c>
      <c r="EQ5" s="32">
        <f>VLOOKUP(EM5,Beam!B:N,2,0)*EN5</f>
        <v>0</v>
      </c>
      <c r="ER5" s="32">
        <f>(VLOOKUP(EM5,Beam!B:N,10,0)*EO5)+(VLOOKUP(EM5,Beam!B:N,11,0)*EP5)</f>
        <v>0</v>
      </c>
      <c r="ES5" s="32">
        <f>VLOOKUP(EM5,Beam!B:N,13,0)</f>
        <v>0</v>
      </c>
      <c r="ET5" s="32">
        <f>VLOOKUP(EM5,Beam!B:N,12,0)*EN5</f>
        <v>0</v>
      </c>
      <c r="EU5" s="33">
        <f>VLOOKUP(EM5,Beam!B:N,9,0)*EN5</f>
        <v>0</v>
      </c>
      <c r="EV5" s="39" t="s">
        <v>2087</v>
      </c>
      <c r="EW5" s="36">
        <v>0</v>
      </c>
      <c r="EX5" s="32">
        <f>VLOOKUP(EV5,Torpedo!B:K,2,0)*EW5</f>
        <v>0</v>
      </c>
      <c r="EY5" s="32">
        <f>VLOOKUP(EV5,Torpedo!B:K,8,0)*EW5</f>
        <v>0</v>
      </c>
      <c r="EZ5" s="32">
        <f>VLOOKUP(EV5,Torpedo!B:K,10,0)</f>
        <v>0</v>
      </c>
      <c r="FA5" s="32">
        <f>VLOOKUP(EV5,Torpedo!B:K,9,0)*EW5</f>
        <v>0</v>
      </c>
      <c r="FB5" s="33">
        <f>VLOOKUP(EV5,Torpedo!B:K,7,0)*EW5</f>
        <v>0</v>
      </c>
      <c r="FC5" s="39" t="s">
        <v>2087</v>
      </c>
      <c r="FD5" s="36">
        <v>0</v>
      </c>
      <c r="FE5" s="32">
        <f>VLOOKUP(FC5,Torpedo!B:K,2,0)*FD5</f>
        <v>0</v>
      </c>
      <c r="FF5" s="32">
        <f>VLOOKUP(FC5,Torpedo!B:K,8,0)*FD5</f>
        <v>0</v>
      </c>
      <c r="FG5" s="32">
        <f>VLOOKUP(FC5,Torpedo!B:K,10,0)</f>
        <v>0</v>
      </c>
      <c r="FH5" s="32">
        <f>VLOOKUP(FC5,Torpedo!B:K,9,0)*FD5</f>
        <v>0</v>
      </c>
      <c r="FI5" s="33">
        <f>VLOOKUP(FC5,Torpedo!B:K,7,0)*FD5</f>
        <v>0</v>
      </c>
      <c r="FJ5" s="39" t="s">
        <v>2087</v>
      </c>
      <c r="FK5" s="36">
        <v>0</v>
      </c>
      <c r="FL5" s="32">
        <f>VLOOKUP(FJ5,Torpedo!B:K,2,0)*FK5</f>
        <v>0</v>
      </c>
      <c r="FM5" s="32">
        <f>VLOOKUP(FJ5,Torpedo!B:K,8,0)*FK5</f>
        <v>0</v>
      </c>
      <c r="FN5" s="32">
        <f>VLOOKUP(FJ5,Torpedo!B:K,10,0)</f>
        <v>0</v>
      </c>
      <c r="FO5" s="32">
        <f>VLOOKUP(FJ5,Torpedo!B:K,9,0)*FK5</f>
        <v>0</v>
      </c>
      <c r="FP5" s="33">
        <f>VLOOKUP(FJ5,Torpedo!B:K,7,0)*FK5</f>
        <v>0</v>
      </c>
      <c r="FQ5" s="39" t="s">
        <v>3086</v>
      </c>
      <c r="FR5" s="32" t="str">
        <f>VLOOKUP(FQ5,shields!B:AW,8,0)</f>
        <v>1/1</v>
      </c>
      <c r="FS5" s="32">
        <f>VLOOKUP(FQ5,shields!B:AW,(8+GO5),0)</f>
        <v>8</v>
      </c>
      <c r="FT5" s="32">
        <f>VLOOKUP(FQ5,shields!B:AW,2,0)</f>
        <v>185</v>
      </c>
      <c r="FU5" s="32">
        <f>VLOOKUP(FQ5,shields!B:AW,5,0)</f>
        <v>0.9</v>
      </c>
      <c r="FV5" s="32">
        <f>VLOOKUP(FQ5,shields!B:AW,6,0)</f>
        <v>3</v>
      </c>
      <c r="FW5" s="32">
        <f>VLOOKUP(FQ5,shields!B:AW,7,0)</f>
        <v>2236</v>
      </c>
      <c r="FX5" s="32">
        <f>VLOOKUP(FQ5,shields!B:AW,3,0)</f>
        <v>7</v>
      </c>
      <c r="FY5" s="32">
        <f>VLOOKUP(FQ5,shields!B:AW,(28+GO5),0)</f>
        <v>11.5</v>
      </c>
      <c r="FZ5" s="33">
        <f>VLOOKUP(FQ5,shields!B:AW,4,0)</f>
        <v>1</v>
      </c>
      <c r="GA5" s="32">
        <f t="shared" si="22"/>
        <v>13509</v>
      </c>
      <c r="GB5" s="34">
        <f t="shared" si="23"/>
        <v>4</v>
      </c>
      <c r="GC5" s="38">
        <v>1</v>
      </c>
      <c r="GD5" s="34">
        <f t="shared" si="24"/>
        <v>5</v>
      </c>
      <c r="GE5" s="93">
        <f>((CZ5+DI5+DR5+EB5+EK5+ET5+FA5+FH5+FO5+FV5)+VLOOKUP(D5,Weight!$A$2:$F$21,4,0)+VLOOKUP(D5,Weight!$A$2:$F$21,5,0)*GD5)*1000000</f>
        <v>76900000</v>
      </c>
      <c r="GF5" s="34">
        <f t="shared" si="25"/>
        <v>23.7</v>
      </c>
      <c r="GG5" s="35">
        <f t="shared" si="26"/>
        <v>2236</v>
      </c>
      <c r="GH5" s="36">
        <v>2277</v>
      </c>
      <c r="GI5" s="36"/>
      <c r="GJ5" s="33">
        <f t="shared" si="27"/>
        <v>-2277</v>
      </c>
      <c r="GK5" s="39" t="s">
        <v>3847</v>
      </c>
      <c r="GL5" s="36"/>
      <c r="GM5" s="37"/>
      <c r="GN5" s="36"/>
      <c r="GO5" s="32">
        <f t="shared" si="28"/>
        <v>2</v>
      </c>
      <c r="GP5" s="32">
        <f>VLOOKUP(D5,Weight!A:C,2,0)</f>
        <v>5000</v>
      </c>
      <c r="GQ5" s="32">
        <f>VLOOKUP(D5,Weight!A:C,3,0)</f>
        <v>15000</v>
      </c>
      <c r="GR5" s="32" t="str">
        <f>VLOOKUP(GO5,'Full Crew Complement'!$Z$8:$AC$27,3,0)&amp;"/"&amp;VLOOKUP(GO5,'Full Crew Complement'!$Z$8:$AC$27,4,0)</f>
        <v>3/9</v>
      </c>
      <c r="GS5" s="36"/>
      <c r="GT5" s="52">
        <f t="shared" si="29"/>
        <v>0</v>
      </c>
      <c r="GU5" s="54">
        <f t="shared" si="30"/>
        <v>0</v>
      </c>
      <c r="GV5" s="68"/>
      <c r="GW5" s="68">
        <v>0</v>
      </c>
      <c r="GX5" s="68">
        <v>0</v>
      </c>
      <c r="GY5" s="68">
        <v>0</v>
      </c>
      <c r="GZ5" s="68">
        <v>0</v>
      </c>
      <c r="HA5" s="68">
        <v>0</v>
      </c>
      <c r="HB5" s="68">
        <v>0</v>
      </c>
      <c r="HC5" s="68">
        <v>0</v>
      </c>
      <c r="HD5" s="68">
        <v>0</v>
      </c>
      <c r="HE5" s="68">
        <v>0</v>
      </c>
      <c r="HF5" s="68">
        <v>0</v>
      </c>
      <c r="HG5" s="68">
        <v>0</v>
      </c>
      <c r="HH5" s="32">
        <f t="shared" si="31"/>
        <v>0</v>
      </c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7"/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7"/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7"/>
      <c r="NU5" s="67"/>
      <c r="NV5" s="67"/>
      <c r="NW5" s="67"/>
      <c r="NX5" s="67"/>
      <c r="NY5" s="67"/>
    </row>
    <row r="6" spans="1:389" ht="15">
      <c r="A6" s="38" t="s">
        <v>426</v>
      </c>
      <c r="B6" s="84" t="s">
        <v>4005</v>
      </c>
      <c r="C6" s="38" t="s">
        <v>3594</v>
      </c>
      <c r="D6" s="38" t="s">
        <v>63</v>
      </c>
      <c r="E6" s="40">
        <f t="shared" si="0"/>
        <v>2370</v>
      </c>
      <c r="F6" s="40">
        <f t="shared" si="1"/>
        <v>0</v>
      </c>
      <c r="G6" s="40"/>
      <c r="H6" s="40">
        <f t="shared" si="2"/>
        <v>5</v>
      </c>
      <c r="I6" s="38" t="s">
        <v>398</v>
      </c>
      <c r="J6" s="34"/>
      <c r="K6" s="42">
        <v>100</v>
      </c>
      <c r="L6" s="42">
        <v>100</v>
      </c>
      <c r="M6" s="42">
        <v>100</v>
      </c>
      <c r="N6" s="43">
        <f t="shared" si="3"/>
        <v>14143</v>
      </c>
      <c r="O6" s="34"/>
      <c r="P6" s="44">
        <v>100</v>
      </c>
      <c r="Q6" s="43">
        <f t="shared" si="4"/>
        <v>5000</v>
      </c>
      <c r="R6" s="38" t="s">
        <v>800</v>
      </c>
      <c r="S6" s="34"/>
      <c r="T6" s="40" t="str">
        <f t="shared" si="5"/>
        <v>L-14</v>
      </c>
      <c r="U6" s="34"/>
      <c r="V6" s="38">
        <v>1</v>
      </c>
      <c r="W6" s="38">
        <v>0</v>
      </c>
      <c r="X6" s="38">
        <v>1</v>
      </c>
      <c r="Y6" s="38">
        <v>1</v>
      </c>
      <c r="Z6" s="38" t="s">
        <v>800</v>
      </c>
      <c r="AA6" s="34">
        <f>VLOOKUP(Z6,Weight!$L$2:$T$19,5,0)</f>
        <v>0</v>
      </c>
      <c r="AB6" s="34"/>
      <c r="AC6" s="38">
        <v>150</v>
      </c>
      <c r="AD6" s="38">
        <v>0</v>
      </c>
      <c r="AE6" s="38">
        <v>20</v>
      </c>
      <c r="AF6" s="38">
        <v>2</v>
      </c>
      <c r="AG6" s="34"/>
      <c r="AH6" s="40">
        <f t="shared" si="6"/>
        <v>13</v>
      </c>
      <c r="AI6" s="40" t="str">
        <f t="shared" si="7"/>
        <v>3/1</v>
      </c>
      <c r="AJ6" s="40" t="str">
        <f t="shared" si="8"/>
        <v>FWA-1</v>
      </c>
      <c r="AK6" s="40">
        <f t="shared" si="8"/>
        <v>2</v>
      </c>
      <c r="AL6" s="40" t="str">
        <f t="shared" si="9"/>
        <v>6 ea.</v>
      </c>
      <c r="AM6" s="40" t="str">
        <f t="shared" si="10"/>
        <v>G/K</v>
      </c>
      <c r="AN6" s="38" t="s">
        <v>3829</v>
      </c>
      <c r="AO6" s="38" t="s">
        <v>3647</v>
      </c>
      <c r="AP6" s="40" t="str">
        <f t="shared" si="11"/>
        <v>FIA-1</v>
      </c>
      <c r="AQ6" s="40">
        <f t="shared" si="12"/>
        <v>1</v>
      </c>
      <c r="AR6" s="34"/>
      <c r="AS6" s="40" t="str">
        <f t="shared" si="13"/>
        <v>FH-1</v>
      </c>
      <c r="AT6" s="40">
        <f t="shared" si="13"/>
        <v>2</v>
      </c>
      <c r="AU6" s="41" t="s">
        <v>3830</v>
      </c>
      <c r="AV6" s="40" t="str">
        <f>VLOOKUP(DU6,Beam!B:N,8,0)</f>
        <v>F</v>
      </c>
      <c r="AW6" s="40">
        <f>VLOOKUP(DU6,Beam!B:N,3,0)</f>
        <v>2</v>
      </c>
      <c r="AX6" s="40"/>
      <c r="AY6" s="40" t="str">
        <f>VLOOKUP(DU6,Beam!B:N,4,0)</f>
        <v>(-)</v>
      </c>
      <c r="AZ6" s="40" t="str">
        <f>VLOOKUP(DU6,Beam!B:N,5,0)</f>
        <v>(-)</v>
      </c>
      <c r="BA6" s="40" t="str">
        <f>VLOOKUP(DU6,Beam!B:N,6,0)</f>
        <v>(-)</v>
      </c>
      <c r="BB6" s="40" t="str">
        <f t="shared" si="14"/>
        <v>-</v>
      </c>
      <c r="BC6" s="40">
        <f t="shared" si="14"/>
        <v>0</v>
      </c>
      <c r="BD6" s="41" t="s">
        <v>2087</v>
      </c>
      <c r="BE6" s="40" t="str">
        <f>VLOOKUP(ED6,Beam!B:N,8,0)</f>
        <v>-</v>
      </c>
      <c r="BF6" s="40" t="str">
        <f>VLOOKUP(ED6,Beam!B:N,3,0)</f>
        <v>-</v>
      </c>
      <c r="BG6" s="40"/>
      <c r="BH6" s="40" t="str">
        <f>VLOOKUP(ED6,Beam!B:N,4,0)</f>
        <v>-</v>
      </c>
      <c r="BI6" s="40" t="str">
        <f>VLOOKUP(ED6,Beam!B:N,5,0)</f>
        <v>-</v>
      </c>
      <c r="BJ6" s="40" t="str">
        <f>VLOOKUP(ED6,Beam!B:N,6,0)</f>
        <v>-</v>
      </c>
      <c r="BK6" s="40" t="str">
        <f t="shared" si="15"/>
        <v>-</v>
      </c>
      <c r="BL6" s="40">
        <f t="shared" si="15"/>
        <v>0</v>
      </c>
      <c r="BM6" s="41" t="s">
        <v>2087</v>
      </c>
      <c r="BN6" s="40" t="str">
        <f>VLOOKUP(EM6,Beam!B:I,8,0)</f>
        <v>-</v>
      </c>
      <c r="BO6" s="40" t="str">
        <f>VLOOKUP(EM6,Beam!B:I,3,0)</f>
        <v>-</v>
      </c>
      <c r="BP6" s="40"/>
      <c r="BQ6" s="40" t="str">
        <f>VLOOKUP(EM6,Beam!B:I,4,0)</f>
        <v>-</v>
      </c>
      <c r="BR6" s="40" t="str">
        <f>VLOOKUP(EM6,Beam!B:I,5,0)</f>
        <v>-</v>
      </c>
      <c r="BS6" s="40" t="str">
        <f>VLOOKUP(EM6,Beam!B:I,6,0)</f>
        <v>-</v>
      </c>
      <c r="BT6" s="40" t="str">
        <f t="shared" si="16"/>
        <v>-</v>
      </c>
      <c r="BU6" s="40">
        <f t="shared" si="16"/>
        <v>0</v>
      </c>
      <c r="BV6" s="41" t="s">
        <v>3831</v>
      </c>
      <c r="BW6" s="40" t="str">
        <f>VLOOKUP(BT6,Torpedo!B:G,6,0)</f>
        <v>-</v>
      </c>
      <c r="BX6" s="40" t="str">
        <f>VLOOKUP(BT6,Torpedo!B:G,3,0)</f>
        <v>-</v>
      </c>
      <c r="BY6" s="40" t="str">
        <f>VLOOKUP(BT6,Torpedo!B:G,4,0)</f>
        <v>-</v>
      </c>
      <c r="BZ6" s="40" t="str">
        <f t="shared" si="17"/>
        <v>-</v>
      </c>
      <c r="CA6" s="40">
        <f t="shared" si="17"/>
        <v>0</v>
      </c>
      <c r="CB6" s="41" t="s">
        <v>2087</v>
      </c>
      <c r="CC6" s="40" t="str">
        <f>VLOOKUP(FC6,Torpedo!B:G,6,0)</f>
        <v>-</v>
      </c>
      <c r="CD6" s="40" t="str">
        <f>VLOOKUP(FC6,Torpedo!B:G,3,0)</f>
        <v>-</v>
      </c>
      <c r="CE6" s="40" t="str">
        <f>VLOOKUP(FC6,Torpedo!B:G,4,0)</f>
        <v>-</v>
      </c>
      <c r="CF6" s="40" t="str">
        <f t="shared" si="18"/>
        <v>-</v>
      </c>
      <c r="CG6" s="40">
        <f t="shared" si="18"/>
        <v>0</v>
      </c>
      <c r="CH6" s="41" t="s">
        <v>2087</v>
      </c>
      <c r="CI6" s="40" t="str">
        <f>VLOOKUP(FJ6,Torpedo!B:G,6,0)</f>
        <v>-</v>
      </c>
      <c r="CJ6" s="40" t="str">
        <f>VLOOKUP(FJ6,Torpedo!B:G,3,0)</f>
        <v>-</v>
      </c>
      <c r="CK6" s="40" t="str">
        <f>VLOOKUP(FJ6,Torpedo!B:G,4,0)</f>
        <v>-</v>
      </c>
      <c r="CL6" s="40"/>
      <c r="CM6" s="40" t="str">
        <f t="shared" si="19"/>
        <v>JDA</v>
      </c>
      <c r="CN6" s="40" t="str">
        <f t="shared" si="19"/>
        <v>1/1</v>
      </c>
      <c r="CO6" s="40">
        <f t="shared" si="19"/>
        <v>6</v>
      </c>
      <c r="CP6" s="40"/>
      <c r="CQ6" s="40">
        <f t="shared" si="20"/>
        <v>22.2</v>
      </c>
      <c r="CR6" s="40">
        <f t="shared" si="21"/>
        <v>1</v>
      </c>
      <c r="CS6" s="40"/>
      <c r="CT6" s="39" t="s">
        <v>551</v>
      </c>
      <c r="CU6" s="36">
        <v>1</v>
      </c>
      <c r="CV6" s="32">
        <f>(VLOOKUP(CT6,Computer!C:K,5,0))*CU6</f>
        <v>0.5</v>
      </c>
      <c r="CW6" s="32">
        <f>(VLOOKUP(CT6,Computer!C:K,2,0))*CU6</f>
        <v>1050</v>
      </c>
      <c r="CX6" s="32">
        <f>(VLOOKUP(CT6,Computer!C:K,6,0))*CU6</f>
        <v>10</v>
      </c>
      <c r="CY6" s="32">
        <f>(VLOOKUP(CT6,Computer!C:K,9,0))</f>
        <v>2242</v>
      </c>
      <c r="CZ6" s="33">
        <f>(VLOOKUP(CT6,Computer!C:K,8,0))*CU6</f>
        <v>17</v>
      </c>
      <c r="DA6" s="39" t="s">
        <v>1133</v>
      </c>
      <c r="DB6" s="36">
        <v>2</v>
      </c>
      <c r="DC6" s="32">
        <f>VLOOKUP(DA6,Warp!B:U,(2+DB6),0)</f>
        <v>6</v>
      </c>
      <c r="DD6" s="36" t="s">
        <v>401</v>
      </c>
      <c r="DE6" s="32">
        <f>VLOOKUP(DA6,Warp!B:U,15,0)*DB6</f>
        <v>0.4</v>
      </c>
      <c r="DF6" s="32" t="str">
        <f>VLOOKUP(DA6,Warp!B:U,(10+DB6),0)</f>
        <v>G/K</v>
      </c>
      <c r="DG6" s="32">
        <f>VLOOKUP(DA6,Warp!B:U,2,0)*DB6</f>
        <v>4800</v>
      </c>
      <c r="DH6" s="32">
        <f>VLOOKUP(DA6,Warp!B:U,20,0)</f>
        <v>2238</v>
      </c>
      <c r="DI6" s="32">
        <f>VLOOKUP(DA6,Warp!B:U,(15+DB6),0)</f>
        <v>5.3</v>
      </c>
      <c r="DJ6" s="32">
        <f>VLOOKUP(DA6,Warp!B:U,(6+DB6),0)</f>
        <v>10</v>
      </c>
      <c r="DK6" s="33">
        <f>VLOOKUP((DC6*DB6),MPR!A:S,(VLOOKUP(DD6,Weight!$G$2:$H$19,2,0)),0)</f>
        <v>5.5</v>
      </c>
      <c r="DL6" s="39" t="s">
        <v>1669</v>
      </c>
      <c r="DM6" s="36">
        <v>1</v>
      </c>
      <c r="DN6" s="32">
        <f>VLOOKUP(DL6,Impulse!B:K,3,0)</f>
        <v>1</v>
      </c>
      <c r="DO6" s="32">
        <f>VLOOKUP(DL6,Impulse!B:K,2,0)*DM6</f>
        <v>150</v>
      </c>
      <c r="DP6" s="32">
        <f>VLOOKUP(DL6,Impulse!B:K,7,0)*DM6</f>
        <v>0.1</v>
      </c>
      <c r="DQ6" s="32">
        <f>VLOOKUP(DL6,Impulse!B:K,10,0)</f>
        <v>2233</v>
      </c>
      <c r="DR6" s="32">
        <f>(VLOOKUP(DL6,Impulse!B:K,9,0))*DM6</f>
        <v>1</v>
      </c>
      <c r="DS6" s="32">
        <f>(VLOOKUP(DL6,Impulse!B:K,4,0))</f>
        <v>2</v>
      </c>
      <c r="DT6" s="33">
        <f>VLOOKUP((DN6*DM6),MPR!A:S,(VLOOKUP(DD6,Weight!$G$2:$H$19,2,0)),0)</f>
        <v>1</v>
      </c>
      <c r="DU6" s="39" t="s">
        <v>2307</v>
      </c>
      <c r="DV6" s="36">
        <v>2</v>
      </c>
      <c r="DW6" s="36">
        <v>2</v>
      </c>
      <c r="DX6" s="36">
        <v>0</v>
      </c>
      <c r="DY6" s="32">
        <f>VLOOKUP(DU6,Beam!B:N,2,0)*DV6</f>
        <v>500</v>
      </c>
      <c r="DZ6" s="32">
        <f>((VLOOKUP(DU6,Beam!B:N,10,0))*DW6)+((VLOOKUP(DU6,Beam!B:N,11,0))*DX6)</f>
        <v>1</v>
      </c>
      <c r="EA6" s="32">
        <f>VLOOKUP(DU6,Beam!B:N,13,0)</f>
        <v>2254</v>
      </c>
      <c r="EB6" s="32">
        <f>(VLOOKUP(DU6,Beam!B:N,12,0))*DV6</f>
        <v>76</v>
      </c>
      <c r="EC6" s="33">
        <f>(VLOOKUP(DU6,Beam!B:N,9,0))*DV6</f>
        <v>1</v>
      </c>
      <c r="ED6" s="39" t="s">
        <v>2087</v>
      </c>
      <c r="EE6" s="36">
        <v>0</v>
      </c>
      <c r="EF6" s="36">
        <v>0</v>
      </c>
      <c r="EG6" s="36">
        <v>0</v>
      </c>
      <c r="EH6" s="32">
        <f>VLOOKUP(ED6,Beam!B:N,2,0)*EE6</f>
        <v>0</v>
      </c>
      <c r="EI6" s="32">
        <f>(VLOOKUP(ED6,Beam!B:N,10,0)*EF6)+(VLOOKUP(ED6,Beam!B:N,11,0)*EG6)</f>
        <v>0</v>
      </c>
      <c r="EJ6" s="32">
        <f>VLOOKUP(ED6,Beam!B:N,13,0)</f>
        <v>0</v>
      </c>
      <c r="EK6" s="32">
        <f>VLOOKUP(ED6,Beam!B:N,12,0)*EE6</f>
        <v>0</v>
      </c>
      <c r="EL6" s="33">
        <f>VLOOKUP(ED6,Beam!B:N,9,0)*EE6</f>
        <v>0</v>
      </c>
      <c r="EM6" s="39" t="s">
        <v>2087</v>
      </c>
      <c r="EN6" s="36">
        <v>0</v>
      </c>
      <c r="EO6" s="36">
        <v>0</v>
      </c>
      <c r="EP6" s="36">
        <v>0</v>
      </c>
      <c r="EQ6" s="32">
        <f>VLOOKUP(EM6,Beam!B:N,2,0)*EN6</f>
        <v>0</v>
      </c>
      <c r="ER6" s="32">
        <f>(VLOOKUP(EM6,Beam!B:N,10,0)*EO6)+(VLOOKUP(EM6,Beam!B:N,11,0)*EP6)</f>
        <v>0</v>
      </c>
      <c r="ES6" s="32">
        <f>VLOOKUP(EM6,Beam!B:N,13,0)</f>
        <v>0</v>
      </c>
      <c r="ET6" s="32">
        <f>VLOOKUP(EM6,Beam!B:N,12,0)*EN6</f>
        <v>0</v>
      </c>
      <c r="EU6" s="33">
        <f>VLOOKUP(EM6,Beam!B:N,9,0)*EN6</f>
        <v>0</v>
      </c>
      <c r="EV6" s="39" t="s">
        <v>2087</v>
      </c>
      <c r="EW6" s="36">
        <v>0</v>
      </c>
      <c r="EX6" s="32">
        <f>VLOOKUP(EV6,Torpedo!B:K,2,0)*EW6</f>
        <v>0</v>
      </c>
      <c r="EY6" s="32">
        <f>VLOOKUP(EV6,Torpedo!B:K,8,0)*EW6</f>
        <v>0</v>
      </c>
      <c r="EZ6" s="32">
        <f>VLOOKUP(EV6,Torpedo!B:K,10,0)</f>
        <v>0</v>
      </c>
      <c r="FA6" s="32">
        <f>VLOOKUP(EV6,Torpedo!B:K,9,0)*EW6</f>
        <v>0</v>
      </c>
      <c r="FB6" s="33">
        <f>VLOOKUP(EV6,Torpedo!B:K,7,0)*EW6</f>
        <v>0</v>
      </c>
      <c r="FC6" s="39" t="s">
        <v>2087</v>
      </c>
      <c r="FD6" s="36">
        <v>0</v>
      </c>
      <c r="FE6" s="32">
        <f>VLOOKUP(FC6,Torpedo!B:K,2,0)*FD6</f>
        <v>0</v>
      </c>
      <c r="FF6" s="32">
        <f>VLOOKUP(FC6,Torpedo!B:K,8,0)*FD6</f>
        <v>0</v>
      </c>
      <c r="FG6" s="32">
        <f>VLOOKUP(FC6,Torpedo!B:K,10,0)</f>
        <v>0</v>
      </c>
      <c r="FH6" s="32">
        <f>VLOOKUP(FC6,Torpedo!B:K,9,0)*FD6</f>
        <v>0</v>
      </c>
      <c r="FI6" s="33">
        <f>VLOOKUP(FC6,Torpedo!B:K,7,0)*FD6</f>
        <v>0</v>
      </c>
      <c r="FJ6" s="39" t="s">
        <v>2087</v>
      </c>
      <c r="FK6" s="36">
        <v>0</v>
      </c>
      <c r="FL6" s="32">
        <f>VLOOKUP(FJ6,Torpedo!B:K,2,0)*FK6</f>
        <v>0</v>
      </c>
      <c r="FM6" s="32">
        <f>VLOOKUP(FJ6,Torpedo!B:K,8,0)*FK6</f>
        <v>0</v>
      </c>
      <c r="FN6" s="32">
        <f>VLOOKUP(FJ6,Torpedo!B:K,10,0)</f>
        <v>0</v>
      </c>
      <c r="FO6" s="32">
        <f>VLOOKUP(FJ6,Torpedo!B:K,9,0)*FK6</f>
        <v>0</v>
      </c>
      <c r="FP6" s="33">
        <f>VLOOKUP(FJ6,Torpedo!B:K,7,0)*FK6</f>
        <v>0</v>
      </c>
      <c r="FQ6" s="39" t="s">
        <v>3204</v>
      </c>
      <c r="FR6" s="32" t="str">
        <f>VLOOKUP(FQ6,shields!B:AW,8,0)</f>
        <v>1/1</v>
      </c>
      <c r="FS6" s="32">
        <f>VLOOKUP(FQ6,shields!B:AW,(8+GO6),0)</f>
        <v>6</v>
      </c>
      <c r="FT6" s="32">
        <f>VLOOKUP(FQ6,shields!B:AW,2,0)</f>
        <v>143</v>
      </c>
      <c r="FU6" s="32">
        <f>VLOOKUP(FQ6,shields!B:AW,5,0)</f>
        <v>1.1000000000000001</v>
      </c>
      <c r="FV6" s="32">
        <f>VLOOKUP(FQ6,shields!B:AW,6,0)</f>
        <v>3</v>
      </c>
      <c r="FW6" s="32">
        <f>VLOOKUP(FQ6,shields!B:AW,7,0)</f>
        <v>2188</v>
      </c>
      <c r="FX6" s="32">
        <f>VLOOKUP(FQ6,shields!B:AW,3,0)</f>
        <v>10</v>
      </c>
      <c r="FY6" s="32">
        <f>VLOOKUP(FQ6,shields!B:AW,(28+GO6),0)</f>
        <v>8.5</v>
      </c>
      <c r="FZ6" s="33">
        <f>VLOOKUP(FQ6,shields!B:AW,4,0)</f>
        <v>1</v>
      </c>
      <c r="GA6" s="32">
        <f t="shared" si="22"/>
        <v>14143</v>
      </c>
      <c r="GB6" s="34">
        <f t="shared" si="23"/>
        <v>4</v>
      </c>
      <c r="GC6" s="38">
        <v>1</v>
      </c>
      <c r="GD6" s="34">
        <f t="shared" si="24"/>
        <v>5</v>
      </c>
      <c r="GE6" s="93">
        <f>((CZ6+DI6+DR6+EB6+EK6+ET6+FA6+FH6+FO6+FV6)+VLOOKUP(D6,Weight!$A$2:$F$21,4,0)+VLOOKUP(D6,Weight!$A$2:$F$21,5,0)*GD6)*1000000</f>
        <v>109300000</v>
      </c>
      <c r="GF6" s="34">
        <f t="shared" si="25"/>
        <v>22.2</v>
      </c>
      <c r="GG6" s="35">
        <f t="shared" si="26"/>
        <v>2254</v>
      </c>
      <c r="GH6" s="36">
        <v>2370</v>
      </c>
      <c r="GI6" s="36"/>
      <c r="GJ6" s="33">
        <f t="shared" si="27"/>
        <v>-2370</v>
      </c>
      <c r="GK6" s="39" t="s">
        <v>3847</v>
      </c>
      <c r="GL6" s="36"/>
      <c r="GM6" s="37"/>
      <c r="GN6" s="36"/>
      <c r="GO6" s="32">
        <f t="shared" si="28"/>
        <v>2</v>
      </c>
      <c r="GP6" s="32">
        <f>VLOOKUP(D6,Weight!A:C,2,0)</f>
        <v>5000</v>
      </c>
      <c r="GQ6" s="32">
        <f>VLOOKUP(D6,Weight!A:C,3,0)</f>
        <v>15000</v>
      </c>
      <c r="GR6" s="32" t="str">
        <f>VLOOKUP(GO6,'Full Crew Complement'!$Z$8:$AC$27,3,0)&amp;"/"&amp;VLOOKUP(GO6,'Full Crew Complement'!$Z$8:$AC$27,4,0)</f>
        <v>3/9</v>
      </c>
      <c r="GS6" s="36"/>
      <c r="GT6" s="52">
        <f t="shared" si="29"/>
        <v>0</v>
      </c>
      <c r="GU6" s="54">
        <f t="shared" si="30"/>
        <v>0</v>
      </c>
      <c r="GV6" s="68"/>
      <c r="GW6" s="68">
        <v>0</v>
      </c>
      <c r="GX6" s="68">
        <v>0</v>
      </c>
      <c r="GY6" s="68">
        <v>0</v>
      </c>
      <c r="GZ6" s="68">
        <v>0</v>
      </c>
      <c r="HA6" s="68">
        <v>0</v>
      </c>
      <c r="HB6" s="68">
        <v>0</v>
      </c>
      <c r="HC6" s="68">
        <v>0</v>
      </c>
      <c r="HD6" s="68">
        <v>0</v>
      </c>
      <c r="HE6" s="68">
        <v>0</v>
      </c>
      <c r="HF6" s="68">
        <v>0</v>
      </c>
      <c r="HG6" s="68">
        <v>0</v>
      </c>
      <c r="HH6" s="32">
        <f t="shared" si="31"/>
        <v>0</v>
      </c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7"/>
      <c r="MD6" s="67"/>
      <c r="ME6" s="67"/>
      <c r="MF6" s="67"/>
      <c r="MG6" s="67"/>
      <c r="MH6" s="67"/>
      <c r="MI6" s="67"/>
      <c r="MJ6" s="67"/>
      <c r="MK6" s="67"/>
      <c r="ML6" s="67"/>
      <c r="MM6" s="67"/>
      <c r="MN6" s="67"/>
      <c r="MO6" s="67"/>
      <c r="MP6" s="67"/>
      <c r="MQ6" s="67"/>
      <c r="MR6" s="67"/>
      <c r="MS6" s="67"/>
      <c r="MT6" s="67"/>
      <c r="MU6" s="67"/>
      <c r="MV6" s="67"/>
      <c r="MW6" s="67"/>
      <c r="MX6" s="67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</row>
    <row r="7" spans="1:389" ht="15">
      <c r="A7" s="38" t="s">
        <v>427</v>
      </c>
      <c r="B7" s="84" t="s">
        <v>4005</v>
      </c>
      <c r="C7" s="38" t="s">
        <v>3825</v>
      </c>
      <c r="D7" s="38" t="s">
        <v>63</v>
      </c>
      <c r="E7" s="40">
        <f t="shared" si="0"/>
        <v>2279</v>
      </c>
      <c r="F7" s="40">
        <f t="shared" si="1"/>
        <v>0</v>
      </c>
      <c r="G7" s="40"/>
      <c r="H7" s="40">
        <f t="shared" si="2"/>
        <v>4</v>
      </c>
      <c r="I7" s="38" t="s">
        <v>398</v>
      </c>
      <c r="J7" s="34"/>
      <c r="K7" s="42">
        <v>100</v>
      </c>
      <c r="L7" s="42">
        <v>100</v>
      </c>
      <c r="M7" s="42">
        <v>100</v>
      </c>
      <c r="N7" s="43">
        <f t="shared" si="3"/>
        <v>13513</v>
      </c>
      <c r="O7" s="34"/>
      <c r="P7" s="44">
        <v>100</v>
      </c>
      <c r="Q7" s="43">
        <f t="shared" si="4"/>
        <v>5000</v>
      </c>
      <c r="R7" s="38" t="s">
        <v>800</v>
      </c>
      <c r="S7" s="34"/>
      <c r="T7" s="40" t="str">
        <f t="shared" si="5"/>
        <v>CF-1</v>
      </c>
      <c r="U7" s="34"/>
      <c r="V7" s="38">
        <v>1</v>
      </c>
      <c r="W7" s="38">
        <v>0</v>
      </c>
      <c r="X7" s="38">
        <v>1</v>
      </c>
      <c r="Y7" s="38">
        <v>1</v>
      </c>
      <c r="Z7" s="38" t="s">
        <v>800</v>
      </c>
      <c r="AA7" s="34">
        <f>VLOOKUP(Z7,Weight!$L$2:$T$19,5,0)</f>
        <v>0</v>
      </c>
      <c r="AB7" s="34"/>
      <c r="AC7" s="38">
        <v>150</v>
      </c>
      <c r="AD7" s="38">
        <v>0</v>
      </c>
      <c r="AE7" s="38">
        <v>20</v>
      </c>
      <c r="AF7" s="38">
        <v>2</v>
      </c>
      <c r="AG7" s="34"/>
      <c r="AH7" s="40">
        <f t="shared" si="6"/>
        <v>10</v>
      </c>
      <c r="AI7" s="40" t="str">
        <f t="shared" si="7"/>
        <v>3/1</v>
      </c>
      <c r="AJ7" s="40" t="str">
        <f>DA7</f>
        <v>FRAW-1</v>
      </c>
      <c r="AK7" s="40">
        <f>DB7</f>
        <v>2</v>
      </c>
      <c r="AL7" s="40" t="str">
        <f t="shared" si="9"/>
        <v>4 ea.</v>
      </c>
      <c r="AM7" s="40" t="str">
        <f t="shared" si="10"/>
        <v>C/D</v>
      </c>
      <c r="AN7" s="38" t="s">
        <v>3829</v>
      </c>
      <c r="AO7" s="38" t="s">
        <v>3647</v>
      </c>
      <c r="AP7" s="40" t="str">
        <f t="shared" si="11"/>
        <v>FRAI-1 (x2)</v>
      </c>
      <c r="AQ7" s="40" t="str">
        <f t="shared" si="12"/>
        <v>1 ea.</v>
      </c>
      <c r="AR7" s="34"/>
      <c r="AS7" s="40" t="str">
        <f>DU7</f>
        <v>FPD-1</v>
      </c>
      <c r="AT7" s="40">
        <f>DV7</f>
        <v>2</v>
      </c>
      <c r="AU7" s="41" t="s">
        <v>3830</v>
      </c>
      <c r="AV7" s="40" t="str">
        <f>VLOOKUP(DU7,Beam!B:N,8,0)</f>
        <v xml:space="preserve">F </v>
      </c>
      <c r="AW7" s="40">
        <f>VLOOKUP(DU7,Beam!B:N,3,0)</f>
        <v>2</v>
      </c>
      <c r="AX7" s="40"/>
      <c r="AY7" s="40" t="str">
        <f>VLOOKUP(DU7,Beam!B:N,4,0)</f>
        <v>(-)</v>
      </c>
      <c r="AZ7" s="40" t="str">
        <f>VLOOKUP(DU7,Beam!B:N,5,0)</f>
        <v>(1-6)</v>
      </c>
      <c r="BA7" s="40" t="str">
        <f>VLOOKUP(DU7,Beam!B:N,6,0)</f>
        <v>(-)</v>
      </c>
      <c r="BB7" s="40" t="str">
        <f>ED7</f>
        <v>-</v>
      </c>
      <c r="BC7" s="40">
        <f>EE7</f>
        <v>0</v>
      </c>
      <c r="BD7" s="41" t="s">
        <v>2087</v>
      </c>
      <c r="BE7" s="40" t="str">
        <f>VLOOKUP(ED7,Beam!B:N,8,0)</f>
        <v>-</v>
      </c>
      <c r="BF7" s="40" t="str">
        <f>VLOOKUP(ED7,Beam!B:N,3,0)</f>
        <v>-</v>
      </c>
      <c r="BG7" s="40"/>
      <c r="BH7" s="40" t="str">
        <f>VLOOKUP(ED7,Beam!B:N,4,0)</f>
        <v>-</v>
      </c>
      <c r="BI7" s="40" t="str">
        <f>VLOOKUP(ED7,Beam!B:N,5,0)</f>
        <v>-</v>
      </c>
      <c r="BJ7" s="40" t="str">
        <f>VLOOKUP(ED7,Beam!B:N,6,0)</f>
        <v>-</v>
      </c>
      <c r="BK7" s="40" t="str">
        <f>EM7</f>
        <v>-</v>
      </c>
      <c r="BL7" s="40">
        <f>EN7</f>
        <v>0</v>
      </c>
      <c r="BM7" s="41" t="s">
        <v>2087</v>
      </c>
      <c r="BN7" s="40" t="str">
        <f>VLOOKUP(EM7,Beam!B:I,8,0)</f>
        <v>-</v>
      </c>
      <c r="BO7" s="40" t="str">
        <f>VLOOKUP(EM7,Beam!B:I,3,0)</f>
        <v>-</v>
      </c>
      <c r="BP7" s="40"/>
      <c r="BQ7" s="40" t="str">
        <f>VLOOKUP(EM7,Beam!B:I,4,0)</f>
        <v>-</v>
      </c>
      <c r="BR7" s="40" t="str">
        <f>VLOOKUP(EM7,Beam!B:I,5,0)</f>
        <v>-</v>
      </c>
      <c r="BS7" s="40" t="str">
        <f>VLOOKUP(EM7,Beam!B:I,6,0)</f>
        <v>-</v>
      </c>
      <c r="BT7" s="40" t="str">
        <f>EV7</f>
        <v>-</v>
      </c>
      <c r="BU7" s="40">
        <f>EW7</f>
        <v>0</v>
      </c>
      <c r="BV7" s="41" t="s">
        <v>3831</v>
      </c>
      <c r="BW7" s="40" t="str">
        <f>VLOOKUP(BT7,Torpedo!B:G,6,0)</f>
        <v>-</v>
      </c>
      <c r="BX7" s="40" t="str">
        <f>VLOOKUP(BT7,Torpedo!B:G,3,0)</f>
        <v>-</v>
      </c>
      <c r="BY7" s="40" t="str">
        <f>VLOOKUP(BT7,Torpedo!B:G,4,0)</f>
        <v>-</v>
      </c>
      <c r="BZ7" s="40" t="str">
        <f>FC7</f>
        <v>-</v>
      </c>
      <c r="CA7" s="40">
        <f>FD7</f>
        <v>0</v>
      </c>
      <c r="CB7" s="41" t="s">
        <v>2087</v>
      </c>
      <c r="CC7" s="40" t="str">
        <f>VLOOKUP(FC7,Torpedo!B:G,6,0)</f>
        <v>-</v>
      </c>
      <c r="CD7" s="40" t="str">
        <f>VLOOKUP(FC7,Torpedo!B:G,3,0)</f>
        <v>-</v>
      </c>
      <c r="CE7" s="40" t="str">
        <f>VLOOKUP(FC7,Torpedo!B:G,4,0)</f>
        <v>-</v>
      </c>
      <c r="CF7" s="40" t="str">
        <f>FJ7</f>
        <v>-</v>
      </c>
      <c r="CG7" s="40">
        <f>FK7</f>
        <v>0</v>
      </c>
      <c r="CH7" s="41" t="s">
        <v>2087</v>
      </c>
      <c r="CI7" s="40" t="str">
        <f>VLOOKUP(FJ7,Torpedo!B:G,6,0)</f>
        <v>-</v>
      </c>
      <c r="CJ7" s="40" t="str">
        <f>VLOOKUP(FJ7,Torpedo!B:G,3,0)</f>
        <v>-</v>
      </c>
      <c r="CK7" s="40" t="str">
        <f>VLOOKUP(FJ7,Torpedo!B:G,4,0)</f>
        <v>-</v>
      </c>
      <c r="CL7" s="40"/>
      <c r="CM7" s="40" t="str">
        <f>FQ7</f>
        <v>FRAS</v>
      </c>
      <c r="CN7" s="40" t="str">
        <f>FR7</f>
        <v>1/1</v>
      </c>
      <c r="CO7" s="40">
        <f>FS7</f>
        <v>10</v>
      </c>
      <c r="CP7" s="40"/>
      <c r="CQ7" s="40">
        <f t="shared" si="20"/>
        <v>24.7</v>
      </c>
      <c r="CR7" s="40">
        <f t="shared" si="21"/>
        <v>1.8</v>
      </c>
      <c r="CS7" s="40"/>
      <c r="CT7" s="39" t="s">
        <v>607</v>
      </c>
      <c r="CU7" s="36">
        <v>1</v>
      </c>
      <c r="CV7" s="32">
        <f>(VLOOKUP(CT7,Computer!C:K,5,0))*CU7</f>
        <v>0.1</v>
      </c>
      <c r="CW7" s="32">
        <f>(VLOOKUP(CT7,Computer!C:K,2,0))*CU7</f>
        <v>270</v>
      </c>
      <c r="CX7" s="32">
        <f>(VLOOKUP(CT7,Computer!C:K,6,0))*CU7</f>
        <v>3</v>
      </c>
      <c r="CY7" s="32">
        <f>(VLOOKUP(CT7,Computer!C:K,9,0))</f>
        <v>2209</v>
      </c>
      <c r="CZ7" s="33">
        <f>(VLOOKUP(CT7,Computer!C:K,8,0))*CU7</f>
        <v>7</v>
      </c>
      <c r="DA7" s="39" t="s">
        <v>1224</v>
      </c>
      <c r="DB7" s="36">
        <v>2</v>
      </c>
      <c r="DC7" s="32">
        <f>VLOOKUP(DA7,Warp!B:U,(2+DB7),0)</f>
        <v>4</v>
      </c>
      <c r="DD7" s="36" t="s">
        <v>401</v>
      </c>
      <c r="DE7" s="32">
        <f>VLOOKUP(DA7,Warp!B:U,15,0)*DB7</f>
        <v>0.8</v>
      </c>
      <c r="DF7" s="32" t="str">
        <f>VLOOKUP(DA7,Warp!B:U,(10+DB7),0)</f>
        <v>C/D</v>
      </c>
      <c r="DG7" s="32">
        <f>VLOOKUP(DA7,Warp!B:U,2,0)*DB7</f>
        <v>6000</v>
      </c>
      <c r="DH7" s="32">
        <f>VLOOKUP(DA7,Warp!B:U,20,0)</f>
        <v>2209</v>
      </c>
      <c r="DI7" s="32">
        <f>VLOOKUP(DA7,Warp!B:U,(15+DB7),0)</f>
        <v>10</v>
      </c>
      <c r="DJ7" s="32">
        <f>VLOOKUP(DA7,Warp!B:U,(6+DB7),0)</f>
        <v>3</v>
      </c>
      <c r="DK7" s="33">
        <f>VLOOKUP((DC7*DB7),MPR!A:S,(VLOOKUP(DD7,Weight!$G$2:$H$19,2,0)),0)</f>
        <v>4</v>
      </c>
      <c r="DL7" s="39" t="s">
        <v>1755</v>
      </c>
      <c r="DM7" s="36">
        <v>2</v>
      </c>
      <c r="DN7" s="32">
        <f>VLOOKUP(DL7,Impulse!B:K,3,0)</f>
        <v>1</v>
      </c>
      <c r="DO7" s="32">
        <f>VLOOKUP(DL7,Impulse!B:K,2,0)*DM7</f>
        <v>660</v>
      </c>
      <c r="DP7" s="32">
        <f>VLOOKUP(DL7,Impulse!B:K,7,0)*DM7</f>
        <v>0.2</v>
      </c>
      <c r="DQ7" s="32">
        <f>VLOOKUP(DL7,Impulse!B:K,10,0)</f>
        <v>2209</v>
      </c>
      <c r="DR7" s="32">
        <f>(VLOOKUP(DL7,Impulse!B:K,9,0))*DM7</f>
        <v>4</v>
      </c>
      <c r="DS7" s="32">
        <f>(VLOOKUP(DL7,Impulse!B:K,4,0))</f>
        <v>3</v>
      </c>
      <c r="DT7" s="33">
        <f>VLOOKUP((DN7*DM7),MPR!A:S,(VLOOKUP(DD7,Weight!$G$2:$H$19,2,0)),0)</f>
        <v>1</v>
      </c>
      <c r="DU7" s="39" t="s">
        <v>2407</v>
      </c>
      <c r="DV7" s="36">
        <v>2</v>
      </c>
      <c r="DW7" s="36">
        <v>2</v>
      </c>
      <c r="DX7" s="36">
        <v>0</v>
      </c>
      <c r="DY7" s="32">
        <f>VLOOKUP(DU7,Beam!B:N,2,0)*DV7</f>
        <v>400</v>
      </c>
      <c r="DZ7" s="32">
        <f>((VLOOKUP(DU7,Beam!B:N,10,0))*DW7)+((VLOOKUP(DU7,Beam!B:N,11,0))*DX7)</f>
        <v>1</v>
      </c>
      <c r="EA7" s="32">
        <f>VLOOKUP(DU7,Beam!B:N,13,0)</f>
        <v>2209</v>
      </c>
      <c r="EB7" s="32">
        <f>(VLOOKUP(DU7,Beam!B:N,12,0))*DV7</f>
        <v>60</v>
      </c>
      <c r="EC7" s="33">
        <f>(VLOOKUP(DU7,Beam!B:N,9,0))*DV7</f>
        <v>1.8</v>
      </c>
      <c r="ED7" s="39" t="s">
        <v>2087</v>
      </c>
      <c r="EE7" s="36">
        <v>0</v>
      </c>
      <c r="EF7" s="36">
        <v>0</v>
      </c>
      <c r="EG7" s="36">
        <v>0</v>
      </c>
      <c r="EH7" s="32">
        <f>VLOOKUP(ED7,Beam!B:N,2,0)*EE7</f>
        <v>0</v>
      </c>
      <c r="EI7" s="32">
        <f>(VLOOKUP(ED7,Beam!B:N,10,0)*EF7)+(VLOOKUP(ED7,Beam!B:N,11,0)*EG7)</f>
        <v>0</v>
      </c>
      <c r="EJ7" s="32">
        <f>VLOOKUP(ED7,Beam!B:N,13,0)</f>
        <v>0</v>
      </c>
      <c r="EK7" s="32">
        <f>VLOOKUP(ED7,Beam!B:N,12,0)*EE7</f>
        <v>0</v>
      </c>
      <c r="EL7" s="33">
        <f>VLOOKUP(ED7,Beam!B:N,9,0)*EE7</f>
        <v>0</v>
      </c>
      <c r="EM7" s="39" t="s">
        <v>2087</v>
      </c>
      <c r="EN7" s="36">
        <v>0</v>
      </c>
      <c r="EO7" s="36">
        <v>0</v>
      </c>
      <c r="EP7" s="36">
        <v>0</v>
      </c>
      <c r="EQ7" s="32">
        <f>VLOOKUP(EM7,Beam!B:N,2,0)*EN7</f>
        <v>0</v>
      </c>
      <c r="ER7" s="32">
        <f>(VLOOKUP(EM7,Beam!B:N,10,0)*EO7)+(VLOOKUP(EM7,Beam!B:N,11,0)*EP7)</f>
        <v>0</v>
      </c>
      <c r="ES7" s="32">
        <f>VLOOKUP(EM7,Beam!B:N,13,0)</f>
        <v>0</v>
      </c>
      <c r="ET7" s="32">
        <f>VLOOKUP(EM7,Beam!B:N,12,0)*EN7</f>
        <v>0</v>
      </c>
      <c r="EU7" s="33">
        <f>VLOOKUP(EM7,Beam!B:N,9,0)*EN7</f>
        <v>0</v>
      </c>
      <c r="EV7" s="39" t="s">
        <v>2087</v>
      </c>
      <c r="EW7" s="36">
        <v>0</v>
      </c>
      <c r="EX7" s="32">
        <f>VLOOKUP(EV7,Torpedo!B:K,2,0)*EW7</f>
        <v>0</v>
      </c>
      <c r="EY7" s="32">
        <f>VLOOKUP(EV7,Torpedo!B:K,8,0)*EW7</f>
        <v>0</v>
      </c>
      <c r="EZ7" s="32">
        <f>VLOOKUP(EV7,Torpedo!B:K,10,0)</f>
        <v>0</v>
      </c>
      <c r="FA7" s="32">
        <f>VLOOKUP(EV7,Torpedo!B:K,9,0)*EW7</f>
        <v>0</v>
      </c>
      <c r="FB7" s="33">
        <f>VLOOKUP(EV7,Torpedo!B:K,7,0)*EW7</f>
        <v>0</v>
      </c>
      <c r="FC7" s="39" t="s">
        <v>2087</v>
      </c>
      <c r="FD7" s="36">
        <v>0</v>
      </c>
      <c r="FE7" s="32">
        <f>VLOOKUP(FC7,Torpedo!B:K,2,0)*FD7</f>
        <v>0</v>
      </c>
      <c r="FF7" s="32">
        <f>VLOOKUP(FC7,Torpedo!B:K,8,0)*FD7</f>
        <v>0</v>
      </c>
      <c r="FG7" s="32">
        <f>VLOOKUP(FC7,Torpedo!B:K,10,0)</f>
        <v>0</v>
      </c>
      <c r="FH7" s="32">
        <f>VLOOKUP(FC7,Torpedo!B:K,9,0)*FD7</f>
        <v>0</v>
      </c>
      <c r="FI7" s="33">
        <f>VLOOKUP(FC7,Torpedo!B:K,7,0)*FD7</f>
        <v>0</v>
      </c>
      <c r="FJ7" s="39" t="s">
        <v>2087</v>
      </c>
      <c r="FK7" s="36">
        <v>0</v>
      </c>
      <c r="FL7" s="32">
        <f>VLOOKUP(FJ7,Torpedo!B:K,2,0)*FK7</f>
        <v>0</v>
      </c>
      <c r="FM7" s="32">
        <f>VLOOKUP(FJ7,Torpedo!B:K,8,0)*FK7</f>
        <v>0</v>
      </c>
      <c r="FN7" s="32">
        <f>VLOOKUP(FJ7,Torpedo!B:K,10,0)</f>
        <v>0</v>
      </c>
      <c r="FO7" s="32">
        <f>VLOOKUP(FJ7,Torpedo!B:K,9,0)*FK7</f>
        <v>0</v>
      </c>
      <c r="FP7" s="33">
        <f>VLOOKUP(FJ7,Torpedo!B:K,7,0)*FK7</f>
        <v>0</v>
      </c>
      <c r="FQ7" s="39" t="s">
        <v>3124</v>
      </c>
      <c r="FR7" s="32" t="str">
        <f>VLOOKUP(FQ7,shields!B:AW,8,0)</f>
        <v>1/1</v>
      </c>
      <c r="FS7" s="32">
        <f>VLOOKUP(FQ7,shields!B:AW,(8+GO7),0)</f>
        <v>10</v>
      </c>
      <c r="FT7" s="32">
        <f>VLOOKUP(FQ7,shields!B:AW,2,0)</f>
        <v>183</v>
      </c>
      <c r="FU7" s="32">
        <f>VLOOKUP(FQ7,shields!B:AW,5,0)</f>
        <v>0.7</v>
      </c>
      <c r="FV7" s="32">
        <f>VLOOKUP(FQ7,shields!B:AW,6,0)</f>
        <v>4</v>
      </c>
      <c r="FW7" s="32">
        <f>VLOOKUP(FQ7,shields!B:AW,7,0)</f>
        <v>2209</v>
      </c>
      <c r="FX7" s="32">
        <f>VLOOKUP(FQ7,shields!B:AW,3,0)</f>
        <v>3</v>
      </c>
      <c r="FY7" s="32">
        <f>VLOOKUP(FQ7,shields!B:AW,(28+GO7),0)</f>
        <v>14</v>
      </c>
      <c r="FZ7" s="33">
        <f>VLOOKUP(FQ7,shields!B:AW,4,0)</f>
        <v>1</v>
      </c>
      <c r="GA7" s="32">
        <f t="shared" si="22"/>
        <v>13513</v>
      </c>
      <c r="GB7" s="34">
        <f t="shared" si="23"/>
        <v>3</v>
      </c>
      <c r="GC7" s="38">
        <v>1</v>
      </c>
      <c r="GD7" s="34">
        <f t="shared" si="24"/>
        <v>4</v>
      </c>
      <c r="GE7" s="93">
        <f>((CZ7+DI7+DR7+EB7+EK7+ET7+FA7+FH7+FO7+FV7)+VLOOKUP(D7,Weight!$A$2:$F$21,4,0)+VLOOKUP(D7,Weight!$A$2:$F$21,5,0)*GD7)*1000000</f>
        <v>91000000</v>
      </c>
      <c r="GF7" s="34">
        <f t="shared" si="25"/>
        <v>24.7</v>
      </c>
      <c r="GG7" s="35">
        <f t="shared" si="26"/>
        <v>2209</v>
      </c>
      <c r="GH7" s="36">
        <v>2279</v>
      </c>
      <c r="GI7" s="36"/>
      <c r="GJ7" s="33">
        <f t="shared" si="27"/>
        <v>-2279</v>
      </c>
      <c r="GK7" s="39" t="s">
        <v>3847</v>
      </c>
      <c r="GL7" s="36"/>
      <c r="GM7" s="37"/>
      <c r="GN7" s="36"/>
      <c r="GO7" s="32">
        <f t="shared" si="28"/>
        <v>2</v>
      </c>
      <c r="GP7" s="32">
        <f>VLOOKUP(D7,Weight!A:C,2,0)</f>
        <v>5000</v>
      </c>
      <c r="GQ7" s="32">
        <f>VLOOKUP(D7,Weight!A:C,3,0)</f>
        <v>15000</v>
      </c>
      <c r="GR7" s="32" t="str">
        <f>VLOOKUP(GO7,'Full Crew Complement'!$Z$8:$AC$27,3,0)&amp;"/"&amp;VLOOKUP(GO7,'Full Crew Complement'!$Z$8:$AC$27,4,0)</f>
        <v>3/9</v>
      </c>
      <c r="GS7" s="36"/>
      <c r="GT7" s="52">
        <f t="shared" si="29"/>
        <v>0</v>
      </c>
      <c r="GU7" s="54">
        <f t="shared" si="30"/>
        <v>0</v>
      </c>
      <c r="GV7" s="68"/>
      <c r="GW7" s="68">
        <v>0</v>
      </c>
      <c r="GX7" s="68">
        <v>0</v>
      </c>
      <c r="GY7" s="68">
        <v>0</v>
      </c>
      <c r="GZ7" s="68">
        <v>0</v>
      </c>
      <c r="HA7" s="68">
        <v>0</v>
      </c>
      <c r="HB7" s="68">
        <v>0</v>
      </c>
      <c r="HC7" s="68">
        <v>0</v>
      </c>
      <c r="HD7" s="68">
        <v>0</v>
      </c>
      <c r="HE7" s="68">
        <v>0</v>
      </c>
      <c r="HF7" s="68">
        <v>0</v>
      </c>
      <c r="HG7" s="68">
        <v>0</v>
      </c>
      <c r="HH7" s="32">
        <f t="shared" si="31"/>
        <v>0</v>
      </c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</row>
    <row r="8" spans="1:389" ht="15">
      <c r="A8" s="38" t="s">
        <v>428</v>
      </c>
      <c r="B8" s="84" t="s">
        <v>4005</v>
      </c>
      <c r="C8" s="38" t="s">
        <v>394</v>
      </c>
      <c r="D8" s="38" t="s">
        <v>63</v>
      </c>
      <c r="E8" s="40">
        <f t="shared" ref="E8:E9" si="32">GH8</f>
        <v>2281</v>
      </c>
      <c r="F8" s="40">
        <f t="shared" ref="F8:F9" si="33">GT8</f>
        <v>0</v>
      </c>
      <c r="G8" s="40"/>
      <c r="H8" s="40">
        <f t="shared" ref="H8:H9" si="34">GD8</f>
        <v>4</v>
      </c>
      <c r="I8" s="38" t="s">
        <v>398</v>
      </c>
      <c r="J8" s="34"/>
      <c r="K8" s="42">
        <v>100</v>
      </c>
      <c r="L8" s="42">
        <v>100</v>
      </c>
      <c r="M8" s="42">
        <v>100</v>
      </c>
      <c r="N8" s="43">
        <f t="shared" ref="N8:N9" si="35">GA8</f>
        <v>14246</v>
      </c>
      <c r="O8" s="34"/>
      <c r="P8" s="44">
        <v>100</v>
      </c>
      <c r="Q8" s="43">
        <f t="shared" ref="Q8:Q9" si="36">P8*50</f>
        <v>5000</v>
      </c>
      <c r="R8" s="38" t="s">
        <v>800</v>
      </c>
      <c r="S8" s="34"/>
      <c r="T8" s="40" t="str">
        <f t="shared" ref="T8:T9" si="37">IF(CU8&lt;2,CT8,(CT8&amp;" (x"&amp;CU8&amp;")"))</f>
        <v>1AG</v>
      </c>
      <c r="U8" s="34"/>
      <c r="V8" s="38">
        <v>1</v>
      </c>
      <c r="W8" s="38">
        <v>0</v>
      </c>
      <c r="X8" s="38">
        <v>1</v>
      </c>
      <c r="Y8" s="38">
        <v>1</v>
      </c>
      <c r="Z8" s="38" t="s">
        <v>800</v>
      </c>
      <c r="AA8" s="34">
        <f>VLOOKUP(Z8,Weight!$L$2:$T$19,5,0)</f>
        <v>0</v>
      </c>
      <c r="AB8" s="34"/>
      <c r="AC8" s="38">
        <v>150</v>
      </c>
      <c r="AD8" s="38">
        <v>0</v>
      </c>
      <c r="AE8" s="38">
        <v>20</v>
      </c>
      <c r="AF8" s="38">
        <v>2</v>
      </c>
      <c r="AG8" s="34"/>
      <c r="AH8" s="40">
        <f t="shared" ref="AH8:AH9" si="38">(DC8*DB8)+(DN8*DM8)</f>
        <v>20</v>
      </c>
      <c r="AI8" s="40" t="str">
        <f t="shared" ref="AI8:AI9" si="39">DD8</f>
        <v>3/1</v>
      </c>
      <c r="AJ8" s="40" t="str">
        <f t="shared" ref="AJ8:AJ9" si="40">DA8</f>
        <v>GWA-1</v>
      </c>
      <c r="AK8" s="40">
        <f t="shared" ref="AK8:AK9" si="41">DB8</f>
        <v>2</v>
      </c>
      <c r="AL8" s="40" t="str">
        <f t="shared" ref="AL8:AL9" si="42">IF(AK8&gt;1,DC8&amp;" ea.",DC8)</f>
        <v>9 ea.</v>
      </c>
      <c r="AM8" s="40" t="str">
        <f t="shared" ref="AM8:AM9" si="43">DF8</f>
        <v>Q/R</v>
      </c>
      <c r="AN8" s="38" t="s">
        <v>3829</v>
      </c>
      <c r="AO8" s="38" t="s">
        <v>3647</v>
      </c>
      <c r="AP8" s="40" t="str">
        <f t="shared" ref="AP8:AP9" si="44">IF(DM8&gt;1,DL8&amp;" (x"&amp;DM8&amp;")",DL8)</f>
        <v>GIA-1 (x2)</v>
      </c>
      <c r="AQ8" s="40" t="str">
        <f t="shared" ref="AQ8:AQ9" si="45">IF(DM8&gt;1,DN8&amp;" ea.",DN8)</f>
        <v>1 ea.</v>
      </c>
      <c r="AR8" s="34"/>
      <c r="AS8" s="40" t="str">
        <f t="shared" ref="AS8:AS9" si="46">DU8</f>
        <v>GBL-1</v>
      </c>
      <c r="AT8" s="40">
        <f t="shared" ref="AT8:AT9" si="47">DV8</f>
        <v>2</v>
      </c>
      <c r="AU8" s="41" t="s">
        <v>3830</v>
      </c>
      <c r="AV8" s="40" t="str">
        <f>VLOOKUP(DU8,Beam!B:N,8,0)</f>
        <v>B</v>
      </c>
      <c r="AW8" s="40">
        <f>VLOOKUP(DU8,Beam!B:N,3,0)</f>
        <v>4</v>
      </c>
      <c r="AX8" s="40"/>
      <c r="AY8" s="40" t="str">
        <f>VLOOKUP(DU8,Beam!B:N,4,0)</f>
        <v>(-)</v>
      </c>
      <c r="AZ8" s="40" t="str">
        <f>VLOOKUP(DU8,Beam!B:N,5,0)</f>
        <v>(-)</v>
      </c>
      <c r="BA8" s="40" t="str">
        <f>VLOOKUP(DU8,Beam!B:N,6,0)</f>
        <v>(-)</v>
      </c>
      <c r="BB8" s="40" t="str">
        <f t="shared" ref="BB8:BB9" si="48">ED8</f>
        <v>-</v>
      </c>
      <c r="BC8" s="40">
        <f t="shared" ref="BC8:BC9" si="49">EE8</f>
        <v>0</v>
      </c>
      <c r="BD8" s="41" t="s">
        <v>2087</v>
      </c>
      <c r="BE8" s="40" t="str">
        <f>VLOOKUP(ED8,Beam!B:N,8,0)</f>
        <v>-</v>
      </c>
      <c r="BF8" s="40" t="str">
        <f>VLOOKUP(ED8,Beam!B:N,3,0)</f>
        <v>-</v>
      </c>
      <c r="BG8" s="40"/>
      <c r="BH8" s="40" t="str">
        <f>VLOOKUP(ED8,Beam!B:N,4,0)</f>
        <v>-</v>
      </c>
      <c r="BI8" s="40" t="str">
        <f>VLOOKUP(ED8,Beam!B:N,5,0)</f>
        <v>-</v>
      </c>
      <c r="BJ8" s="40" t="str">
        <f>VLOOKUP(ED8,Beam!B:N,6,0)</f>
        <v>-</v>
      </c>
      <c r="BK8" s="40" t="str">
        <f t="shared" ref="BK8:BK9" si="50">EM8</f>
        <v>-</v>
      </c>
      <c r="BL8" s="40">
        <f t="shared" ref="BL8:BL9" si="51">EN8</f>
        <v>0</v>
      </c>
      <c r="BM8" s="41" t="s">
        <v>2087</v>
      </c>
      <c r="BN8" s="40" t="str">
        <f>VLOOKUP(EM8,Beam!B:I,8,0)</f>
        <v>-</v>
      </c>
      <c r="BO8" s="40" t="str">
        <f>VLOOKUP(EM8,Beam!B:I,3,0)</f>
        <v>-</v>
      </c>
      <c r="BP8" s="40"/>
      <c r="BQ8" s="40" t="str">
        <f>VLOOKUP(EM8,Beam!B:I,4,0)</f>
        <v>-</v>
      </c>
      <c r="BR8" s="40" t="str">
        <f>VLOOKUP(EM8,Beam!B:I,5,0)</f>
        <v>-</v>
      </c>
      <c r="BS8" s="40" t="str">
        <f>VLOOKUP(EM8,Beam!B:I,6,0)</f>
        <v>-</v>
      </c>
      <c r="BT8" s="40" t="str">
        <f t="shared" ref="BT8:BT9" si="52">EV8</f>
        <v>-</v>
      </c>
      <c r="BU8" s="40">
        <f t="shared" ref="BU8:BU9" si="53">EW8</f>
        <v>0</v>
      </c>
      <c r="BV8" s="41" t="s">
        <v>3831</v>
      </c>
      <c r="BW8" s="40" t="str">
        <f>VLOOKUP(BT8,Torpedo!B:G,6,0)</f>
        <v>-</v>
      </c>
      <c r="BX8" s="40" t="str">
        <f>VLOOKUP(BT8,Torpedo!B:G,3,0)</f>
        <v>-</v>
      </c>
      <c r="BY8" s="40" t="str">
        <f>VLOOKUP(BT8,Torpedo!B:G,4,0)</f>
        <v>-</v>
      </c>
      <c r="BZ8" s="40" t="str">
        <f t="shared" ref="BZ8:BZ9" si="54">FC8</f>
        <v>-</v>
      </c>
      <c r="CA8" s="40">
        <f t="shared" ref="CA8:CA9" si="55">FD8</f>
        <v>0</v>
      </c>
      <c r="CB8" s="41" t="s">
        <v>2087</v>
      </c>
      <c r="CC8" s="40" t="str">
        <f>VLOOKUP(FC8,Torpedo!B:G,6,0)</f>
        <v>-</v>
      </c>
      <c r="CD8" s="40" t="str">
        <f>VLOOKUP(FC8,Torpedo!B:G,3,0)</f>
        <v>-</v>
      </c>
      <c r="CE8" s="40" t="str">
        <f>VLOOKUP(FC8,Torpedo!B:G,4,0)</f>
        <v>-</v>
      </c>
      <c r="CF8" s="40" t="str">
        <f t="shared" ref="CF8:CF9" si="56">FJ8</f>
        <v>-</v>
      </c>
      <c r="CG8" s="40">
        <f t="shared" ref="CG8:CG9" si="57">FK8</f>
        <v>0</v>
      </c>
      <c r="CH8" s="41" t="s">
        <v>2087</v>
      </c>
      <c r="CI8" s="40" t="str">
        <f>VLOOKUP(FJ8,Torpedo!B:G,6,0)</f>
        <v>-</v>
      </c>
      <c r="CJ8" s="40" t="str">
        <f>VLOOKUP(FJ8,Torpedo!B:G,3,0)</f>
        <v>-</v>
      </c>
      <c r="CK8" s="40" t="str">
        <f>VLOOKUP(FJ8,Torpedo!B:G,4,0)</f>
        <v>-</v>
      </c>
      <c r="CL8" s="40"/>
      <c r="CM8" s="40" t="str">
        <f t="shared" ref="CM8:CM9" si="58">FQ8</f>
        <v>GSA</v>
      </c>
      <c r="CN8" s="40" t="str">
        <f t="shared" ref="CN8:CN9" si="59">FR8</f>
        <v>2/1</v>
      </c>
      <c r="CO8" s="40">
        <f t="shared" ref="CO8:CO9" si="60">FS8</f>
        <v>7</v>
      </c>
      <c r="CP8" s="40"/>
      <c r="CQ8" s="40">
        <f t="shared" ref="CQ8:CQ9" si="61">GF8</f>
        <v>20.5</v>
      </c>
      <c r="CR8" s="40">
        <f t="shared" ref="CR8:CR9" si="62">EC8+EL8+EU8+FB8+FI8+FP8</f>
        <v>1.4</v>
      </c>
      <c r="CS8" s="40"/>
      <c r="CT8" s="39" t="s">
        <v>636</v>
      </c>
      <c r="CU8" s="36">
        <v>1</v>
      </c>
      <c r="CV8" s="32">
        <f>(VLOOKUP(CT8,Computer!C:K,5,0))*CU8</f>
        <v>0.2</v>
      </c>
      <c r="CW8" s="32">
        <f>(VLOOKUP(CT8,Computer!C:K,2,0))*CU8</f>
        <v>45</v>
      </c>
      <c r="CX8" s="32">
        <f>(VLOOKUP(CT8,Computer!C:K,6,0))*CU8</f>
        <v>5</v>
      </c>
      <c r="CY8" s="32">
        <f>(VLOOKUP(CT8,Computer!C:K,9,0))</f>
        <v>2244</v>
      </c>
      <c r="CZ8" s="33">
        <f>(VLOOKUP(CT8,Computer!C:K,8,0))*CU8</f>
        <v>2</v>
      </c>
      <c r="DA8" s="39" t="s">
        <v>1264</v>
      </c>
      <c r="DB8" s="36">
        <v>2</v>
      </c>
      <c r="DC8" s="32">
        <f>VLOOKUP(DA8,Warp!B:U,(2+DB8),0)</f>
        <v>9</v>
      </c>
      <c r="DD8" s="36" t="s">
        <v>401</v>
      </c>
      <c r="DE8" s="32">
        <f>VLOOKUP(DA8,Warp!B:U,15,0)*DB8</f>
        <v>0.6</v>
      </c>
      <c r="DF8" s="32" t="str">
        <f>VLOOKUP(DA8,Warp!B:U,(10+DB8),0)</f>
        <v>Q/R</v>
      </c>
      <c r="DG8" s="32">
        <f>VLOOKUP(DA8,Warp!B:U,2,0)*DB8</f>
        <v>7000</v>
      </c>
      <c r="DH8" s="32">
        <f>VLOOKUP(DA8,Warp!B:U,20,0)</f>
        <v>2254</v>
      </c>
      <c r="DI8" s="32">
        <f>VLOOKUP(DA8,Warp!B:U,(15+DB8),0)</f>
        <v>12</v>
      </c>
      <c r="DJ8" s="32">
        <f>VLOOKUP(DA8,Warp!B:U,(6+DB8),0)</f>
        <v>20</v>
      </c>
      <c r="DK8" s="33">
        <f>VLOOKUP((DC8*DB8),MPR!A:S,(VLOOKUP(DD8,Weight!$G$2:$H$19,2,0)),0)</f>
        <v>8.5</v>
      </c>
      <c r="DL8" s="39" t="s">
        <v>1789</v>
      </c>
      <c r="DM8" s="36">
        <v>2</v>
      </c>
      <c r="DN8" s="32">
        <f>VLOOKUP(DL8,Impulse!B:K,3,0)</f>
        <v>1</v>
      </c>
      <c r="DO8" s="32">
        <f>VLOOKUP(DL8,Impulse!B:K,2,0)*DM8</f>
        <v>476</v>
      </c>
      <c r="DP8" s="32">
        <f>VLOOKUP(DL8,Impulse!B:K,7,0)*DM8</f>
        <v>0.2</v>
      </c>
      <c r="DQ8" s="32">
        <f>VLOOKUP(DL8,Impulse!B:K,10,0)</f>
        <v>2230</v>
      </c>
      <c r="DR8" s="32">
        <f>(VLOOKUP(DL8,Impulse!B:K,9,0))*DM8</f>
        <v>2.8</v>
      </c>
      <c r="DS8" s="32">
        <f>(VLOOKUP(DL8,Impulse!B:K,4,0))</f>
        <v>5</v>
      </c>
      <c r="DT8" s="33">
        <f>VLOOKUP((DN8*DM8),MPR!A:S,(VLOOKUP(DD8,Weight!$G$2:$H$19,2,0)),0)</f>
        <v>1</v>
      </c>
      <c r="DU8" s="39" t="s">
        <v>2459</v>
      </c>
      <c r="DV8" s="36">
        <v>2</v>
      </c>
      <c r="DW8" s="36">
        <v>2</v>
      </c>
      <c r="DX8" s="36">
        <v>0</v>
      </c>
      <c r="DY8" s="32">
        <f>VLOOKUP(DU8,Beam!B:N,2,0)*DV8</f>
        <v>560</v>
      </c>
      <c r="DZ8" s="32">
        <f>((VLOOKUP(DU8,Beam!B:N,10,0))*DW8)+((VLOOKUP(DU8,Beam!B:N,11,0))*DX8)</f>
        <v>0.8</v>
      </c>
      <c r="EA8" s="32">
        <f>VLOOKUP(DU8,Beam!B:N,13,0)</f>
        <v>2240</v>
      </c>
      <c r="EB8" s="32">
        <f>(VLOOKUP(DU8,Beam!B:N,12,0))*DV8</f>
        <v>84</v>
      </c>
      <c r="EC8" s="33">
        <f>(VLOOKUP(DU8,Beam!B:N,9,0))*DV8</f>
        <v>1.4</v>
      </c>
      <c r="ED8" s="39" t="s">
        <v>2087</v>
      </c>
      <c r="EE8" s="36">
        <v>0</v>
      </c>
      <c r="EF8" s="36">
        <v>0</v>
      </c>
      <c r="EG8" s="36">
        <v>0</v>
      </c>
      <c r="EH8" s="32">
        <f>VLOOKUP(ED8,Beam!B:N,2,0)*EE8</f>
        <v>0</v>
      </c>
      <c r="EI8" s="32">
        <f>(VLOOKUP(ED8,Beam!B:N,10,0)*EF8)+(VLOOKUP(ED8,Beam!B:N,11,0)*EG8)</f>
        <v>0</v>
      </c>
      <c r="EJ8" s="32">
        <f>VLOOKUP(ED8,Beam!B:N,13,0)</f>
        <v>0</v>
      </c>
      <c r="EK8" s="32">
        <f>VLOOKUP(ED8,Beam!B:N,12,0)*EE8</f>
        <v>0</v>
      </c>
      <c r="EL8" s="33">
        <f>VLOOKUP(ED8,Beam!B:N,9,0)*EE8</f>
        <v>0</v>
      </c>
      <c r="EM8" s="39" t="s">
        <v>2087</v>
      </c>
      <c r="EN8" s="36">
        <v>0</v>
      </c>
      <c r="EO8" s="36">
        <v>0</v>
      </c>
      <c r="EP8" s="36">
        <v>0</v>
      </c>
      <c r="EQ8" s="32">
        <f>VLOOKUP(EM8,Beam!B:N,2,0)*EN8</f>
        <v>0</v>
      </c>
      <c r="ER8" s="32">
        <f>(VLOOKUP(EM8,Beam!B:N,10,0)*EO8)+(VLOOKUP(EM8,Beam!B:N,11,0)*EP8)</f>
        <v>0</v>
      </c>
      <c r="ES8" s="32">
        <f>VLOOKUP(EM8,Beam!B:N,13,0)</f>
        <v>0</v>
      </c>
      <c r="ET8" s="32">
        <f>VLOOKUP(EM8,Beam!B:N,12,0)*EN8</f>
        <v>0</v>
      </c>
      <c r="EU8" s="33">
        <f>VLOOKUP(EM8,Beam!B:N,9,0)*EN8</f>
        <v>0</v>
      </c>
      <c r="EV8" s="39" t="s">
        <v>2087</v>
      </c>
      <c r="EW8" s="36">
        <v>0</v>
      </c>
      <c r="EX8" s="32">
        <f>VLOOKUP(EV8,Torpedo!B:K,2,0)*EW8</f>
        <v>0</v>
      </c>
      <c r="EY8" s="32">
        <f>VLOOKUP(EV8,Torpedo!B:K,8,0)*EW8</f>
        <v>0</v>
      </c>
      <c r="EZ8" s="32">
        <f>VLOOKUP(EV8,Torpedo!B:K,10,0)</f>
        <v>0</v>
      </c>
      <c r="FA8" s="32">
        <f>VLOOKUP(EV8,Torpedo!B:K,9,0)*EW8</f>
        <v>0</v>
      </c>
      <c r="FB8" s="33">
        <f>VLOOKUP(EV8,Torpedo!B:K,7,0)*EW8</f>
        <v>0</v>
      </c>
      <c r="FC8" s="39" t="s">
        <v>2087</v>
      </c>
      <c r="FD8" s="36">
        <v>0</v>
      </c>
      <c r="FE8" s="32">
        <f>VLOOKUP(FC8,Torpedo!B:K,2,0)*FD8</f>
        <v>0</v>
      </c>
      <c r="FF8" s="32">
        <f>VLOOKUP(FC8,Torpedo!B:K,8,0)*FD8</f>
        <v>0</v>
      </c>
      <c r="FG8" s="32">
        <f>VLOOKUP(FC8,Torpedo!B:K,10,0)</f>
        <v>0</v>
      </c>
      <c r="FH8" s="32">
        <f>VLOOKUP(FC8,Torpedo!B:K,9,0)*FD8</f>
        <v>0</v>
      </c>
      <c r="FI8" s="33">
        <f>VLOOKUP(FC8,Torpedo!B:K,7,0)*FD8</f>
        <v>0</v>
      </c>
      <c r="FJ8" s="39" t="s">
        <v>2087</v>
      </c>
      <c r="FK8" s="36">
        <v>0</v>
      </c>
      <c r="FL8" s="32">
        <f>VLOOKUP(FJ8,Torpedo!B:K,2,0)*FK8</f>
        <v>0</v>
      </c>
      <c r="FM8" s="32">
        <f>VLOOKUP(FJ8,Torpedo!B:K,8,0)*FK8</f>
        <v>0</v>
      </c>
      <c r="FN8" s="32">
        <f>VLOOKUP(FJ8,Torpedo!B:K,10,0)</f>
        <v>0</v>
      </c>
      <c r="FO8" s="32">
        <f>VLOOKUP(FJ8,Torpedo!B:K,9,0)*FK8</f>
        <v>0</v>
      </c>
      <c r="FP8" s="33">
        <f>VLOOKUP(FJ8,Torpedo!B:K,7,0)*FK8</f>
        <v>0</v>
      </c>
      <c r="FQ8" s="39" t="s">
        <v>3178</v>
      </c>
      <c r="FR8" s="32" t="str">
        <f>VLOOKUP(FQ8,shields!B:AW,8,0)</f>
        <v>2/1</v>
      </c>
      <c r="FS8" s="32">
        <f>VLOOKUP(FQ8,shields!B:AW,(8+GO8),0)</f>
        <v>7</v>
      </c>
      <c r="FT8" s="32">
        <f>VLOOKUP(FQ8,shields!B:AW,2,0)</f>
        <v>165</v>
      </c>
      <c r="FU8" s="32">
        <f>VLOOKUP(FQ8,shields!B:AW,5,0)</f>
        <v>1</v>
      </c>
      <c r="FV8" s="32">
        <f>VLOOKUP(FQ8,shields!B:AW,6,0)</f>
        <v>2</v>
      </c>
      <c r="FW8" s="32">
        <f>VLOOKUP(FQ8,shields!B:AW,7,0)</f>
        <v>2230</v>
      </c>
      <c r="FX8" s="32">
        <f>VLOOKUP(FQ8,shields!B:AW,3,0)</f>
        <v>5</v>
      </c>
      <c r="FY8" s="32">
        <f>VLOOKUP(FQ8,shields!B:AW,(28+GO8),0)</f>
        <v>20</v>
      </c>
      <c r="FZ8" s="33">
        <f>VLOOKUP(FQ8,shields!B:AW,4,0)</f>
        <v>0.5</v>
      </c>
      <c r="GA8" s="32">
        <f t="shared" ref="GA8:GA9" si="63">CW8+DG8+DO8+DY8+EH8+EQ8+EX8+FE8+FL8+FT8+(GD8*1500)</f>
        <v>14246</v>
      </c>
      <c r="GB8" s="34">
        <f t="shared" ref="GB8:GB9" si="64">ROUNDUP((CV8+DE8+DP8+DZ8+EI8+ER8+EY8+FF8+FM8+FU8),0)</f>
        <v>3</v>
      </c>
      <c r="GC8" s="38">
        <v>1</v>
      </c>
      <c r="GD8" s="34">
        <f t="shared" ref="GD8:GD9" si="65">GB8+GC8</f>
        <v>4</v>
      </c>
      <c r="GE8" s="93">
        <f>((CZ8+DI8+DR8+EB8+EK8+ET8+FA8+FH8+FO8+FV8)+VLOOKUP(D8,Weight!$A$2:$F$21,4,0)+VLOOKUP(D8,Weight!$A$2:$F$21,5,0)*GD8)*1000000</f>
        <v>108800000</v>
      </c>
      <c r="GF8" s="34">
        <f t="shared" ref="GF8:GF9" si="66">ROUND(((DK8+DT8+FY8)*FZ8)+(GD8*1.43),1)</f>
        <v>20.5</v>
      </c>
      <c r="GG8" s="35">
        <f t="shared" ref="GG8:GG9" si="67">MAX(CY8,DH8,DQ8,EA8,EJ8,ES8,EZ8,FG8,FN8,FW8)</f>
        <v>2254</v>
      </c>
      <c r="GH8" s="36">
        <v>2281</v>
      </c>
      <c r="GI8" s="36"/>
      <c r="GJ8" s="33">
        <f t="shared" ref="GJ8:GJ9" si="68">GI8-GH8</f>
        <v>-2281</v>
      </c>
      <c r="GK8" s="39" t="s">
        <v>3847</v>
      </c>
      <c r="GL8" s="36"/>
      <c r="GM8" s="37"/>
      <c r="GN8" s="36"/>
      <c r="GO8" s="32">
        <f t="shared" ref="GO8:GO9" si="69">_xlfn.ARABIC(D8)</f>
        <v>2</v>
      </c>
      <c r="GP8" s="32">
        <f>VLOOKUP(D8,Weight!A:C,2,0)</f>
        <v>5000</v>
      </c>
      <c r="GQ8" s="32">
        <f>VLOOKUP(D8,Weight!A:C,3,0)</f>
        <v>15000</v>
      </c>
      <c r="GR8" s="32" t="str">
        <f>VLOOKUP(GO8,'Full Crew Complement'!$Z$8:$AC$27,3,0)&amp;"/"&amp;VLOOKUP(GO8,'Full Crew Complement'!$Z$8:$AC$27,4,0)</f>
        <v>3/9</v>
      </c>
      <c r="GS8" s="36"/>
      <c r="GT8" s="52">
        <f t="shared" ref="GT8:GT9" si="70">HH8</f>
        <v>0</v>
      </c>
      <c r="GU8" s="54">
        <f t="shared" si="30"/>
        <v>0</v>
      </c>
      <c r="GV8" s="68"/>
      <c r="GW8" s="68">
        <v>0</v>
      </c>
      <c r="GX8" s="68">
        <v>0</v>
      </c>
      <c r="GY8" s="68">
        <v>0</v>
      </c>
      <c r="GZ8" s="68">
        <v>0</v>
      </c>
      <c r="HA8" s="68">
        <v>0</v>
      </c>
      <c r="HB8" s="68">
        <v>0</v>
      </c>
      <c r="HC8" s="68">
        <v>0</v>
      </c>
      <c r="HD8" s="68">
        <v>0</v>
      </c>
      <c r="HE8" s="68">
        <v>0</v>
      </c>
      <c r="HF8" s="68">
        <v>0</v>
      </c>
      <c r="HG8" s="68">
        <v>0</v>
      </c>
      <c r="HH8" s="32">
        <f t="shared" ref="HH8:HH9" si="71">SUM(HI8:NX8)</f>
        <v>0</v>
      </c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  <c r="IW8" s="67"/>
      <c r="IX8" s="67"/>
      <c r="IY8" s="67"/>
      <c r="IZ8" s="67"/>
      <c r="JA8" s="67"/>
      <c r="JB8" s="67"/>
      <c r="JC8" s="67"/>
      <c r="JD8" s="67"/>
      <c r="JE8" s="67"/>
      <c r="JF8" s="67"/>
      <c r="JG8" s="67"/>
      <c r="JH8" s="67"/>
      <c r="JI8" s="67"/>
      <c r="JJ8" s="67"/>
      <c r="JK8" s="67"/>
      <c r="JL8" s="67"/>
      <c r="JM8" s="67"/>
      <c r="JN8" s="67"/>
      <c r="JO8" s="67"/>
      <c r="JP8" s="67"/>
      <c r="JQ8" s="67"/>
      <c r="JR8" s="67"/>
      <c r="JS8" s="67"/>
      <c r="JT8" s="67"/>
      <c r="JU8" s="67"/>
      <c r="JV8" s="67"/>
      <c r="JW8" s="67"/>
      <c r="JX8" s="67"/>
      <c r="JY8" s="67"/>
      <c r="JZ8" s="67"/>
      <c r="KA8" s="67"/>
      <c r="KB8" s="67"/>
      <c r="KC8" s="67"/>
      <c r="KD8" s="67"/>
      <c r="KE8" s="67"/>
      <c r="KF8" s="67"/>
      <c r="KG8" s="67"/>
      <c r="KH8" s="67"/>
      <c r="KI8" s="67"/>
      <c r="KJ8" s="67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7"/>
      <c r="LO8" s="67"/>
      <c r="LP8" s="67"/>
      <c r="LQ8" s="67"/>
      <c r="LR8" s="67"/>
      <c r="LS8" s="67"/>
      <c r="LT8" s="67"/>
      <c r="LU8" s="67"/>
      <c r="LV8" s="67"/>
      <c r="LW8" s="67"/>
      <c r="LX8" s="67"/>
      <c r="LY8" s="67"/>
      <c r="LZ8" s="67"/>
      <c r="MA8" s="67"/>
      <c r="MB8" s="67"/>
      <c r="MC8" s="67"/>
      <c r="MD8" s="67"/>
      <c r="ME8" s="67"/>
      <c r="MF8" s="67"/>
      <c r="MG8" s="67"/>
      <c r="MH8" s="67"/>
      <c r="MI8" s="67"/>
      <c r="MJ8" s="67"/>
      <c r="MK8" s="67"/>
      <c r="ML8" s="67"/>
      <c r="MM8" s="67"/>
      <c r="MN8" s="67"/>
      <c r="MO8" s="67"/>
      <c r="MP8" s="67"/>
      <c r="MQ8" s="67"/>
      <c r="MR8" s="67"/>
      <c r="MS8" s="67"/>
      <c r="MT8" s="67"/>
      <c r="MU8" s="67"/>
      <c r="MV8" s="67"/>
      <c r="MW8" s="67"/>
      <c r="MX8" s="67"/>
      <c r="MY8" s="67"/>
      <c r="MZ8" s="67"/>
      <c r="NA8" s="67"/>
      <c r="NB8" s="67"/>
      <c r="NC8" s="67"/>
      <c r="ND8" s="67"/>
      <c r="NE8" s="67"/>
      <c r="NF8" s="67"/>
      <c r="NG8" s="67"/>
      <c r="NH8" s="67"/>
      <c r="NI8" s="67"/>
      <c r="NJ8" s="67"/>
      <c r="NK8" s="67"/>
      <c r="NL8" s="67"/>
      <c r="NM8" s="67"/>
      <c r="NN8" s="67"/>
      <c r="NO8" s="67"/>
      <c r="NP8" s="67"/>
      <c r="NQ8" s="67"/>
      <c r="NR8" s="67"/>
      <c r="NS8" s="67"/>
      <c r="NT8" s="67"/>
      <c r="NU8" s="67"/>
      <c r="NV8" s="67"/>
      <c r="NW8" s="67"/>
      <c r="NX8" s="67"/>
      <c r="NY8" s="67"/>
    </row>
    <row r="9" spans="1:389" ht="15">
      <c r="A9" s="38" t="s">
        <v>3822</v>
      </c>
      <c r="B9" s="84" t="s">
        <v>4005</v>
      </c>
      <c r="C9" s="38" t="s">
        <v>3824</v>
      </c>
      <c r="D9" s="38" t="s">
        <v>63</v>
      </c>
      <c r="E9" s="40">
        <f t="shared" si="32"/>
        <v>2380</v>
      </c>
      <c r="F9" s="40">
        <f t="shared" si="33"/>
        <v>0</v>
      </c>
      <c r="G9" s="40"/>
      <c r="H9" s="40">
        <f t="shared" si="34"/>
        <v>3</v>
      </c>
      <c r="I9" s="38" t="s">
        <v>398</v>
      </c>
      <c r="J9" s="34"/>
      <c r="K9" s="42">
        <v>100</v>
      </c>
      <c r="L9" s="42">
        <v>100</v>
      </c>
      <c r="M9" s="42">
        <v>100</v>
      </c>
      <c r="N9" s="43">
        <f t="shared" si="35"/>
        <v>9031</v>
      </c>
      <c r="O9" s="34"/>
      <c r="P9" s="44">
        <v>100</v>
      </c>
      <c r="Q9" s="43">
        <f t="shared" si="36"/>
        <v>5000</v>
      </c>
      <c r="R9" s="38" t="s">
        <v>800</v>
      </c>
      <c r="S9" s="34"/>
      <c r="T9" s="40" t="str">
        <f t="shared" si="37"/>
        <v>ZD-1</v>
      </c>
      <c r="U9" s="34"/>
      <c r="V9" s="38">
        <v>1</v>
      </c>
      <c r="W9" s="38">
        <v>0</v>
      </c>
      <c r="X9" s="38">
        <v>1</v>
      </c>
      <c r="Y9" s="38">
        <v>1</v>
      </c>
      <c r="Z9" s="38" t="s">
        <v>3606</v>
      </c>
      <c r="AA9" s="34">
        <f>VLOOKUP(Z9,Weight!$L$2:$T$19,5,0)</f>
        <v>32</v>
      </c>
      <c r="AB9" s="34"/>
      <c r="AC9" s="38">
        <v>150</v>
      </c>
      <c r="AD9" s="38">
        <v>0</v>
      </c>
      <c r="AE9" s="38">
        <v>20</v>
      </c>
      <c r="AF9" s="38">
        <v>2</v>
      </c>
      <c r="AG9" s="34"/>
      <c r="AH9" s="40">
        <f t="shared" si="38"/>
        <v>12</v>
      </c>
      <c r="AI9" s="40" t="str">
        <f t="shared" si="39"/>
        <v>3/1</v>
      </c>
      <c r="AJ9" s="40" t="str">
        <f t="shared" si="40"/>
        <v>KWA-1</v>
      </c>
      <c r="AK9" s="40">
        <f t="shared" si="41"/>
        <v>2</v>
      </c>
      <c r="AL9" s="40" t="str">
        <f t="shared" si="42"/>
        <v>5 ea.</v>
      </c>
      <c r="AM9" s="40" t="str">
        <f t="shared" si="43"/>
        <v>O/P</v>
      </c>
      <c r="AN9" s="38" t="s">
        <v>3829</v>
      </c>
      <c r="AO9" s="38" t="s">
        <v>3647</v>
      </c>
      <c r="AP9" s="40" t="str">
        <f t="shared" si="44"/>
        <v>KIA-1 (x2)</v>
      </c>
      <c r="AQ9" s="40" t="str">
        <f t="shared" si="45"/>
        <v>1 ea.</v>
      </c>
      <c r="AR9" s="34"/>
      <c r="AS9" s="40" t="str">
        <f t="shared" si="46"/>
        <v>KD-1</v>
      </c>
      <c r="AT9" s="40">
        <f t="shared" si="47"/>
        <v>2</v>
      </c>
      <c r="AU9" s="41" t="s">
        <v>3830</v>
      </c>
      <c r="AV9" s="40" t="str">
        <f>VLOOKUP(DU9,Beam!B:N,8,0)</f>
        <v>B</v>
      </c>
      <c r="AW9" s="40">
        <f>VLOOKUP(DU9,Beam!B:N,3,0)</f>
        <v>4</v>
      </c>
      <c r="AX9" s="40"/>
      <c r="AY9" s="40" t="str">
        <f>VLOOKUP(DU9,Beam!B:N,4,0)</f>
        <v>(-)</v>
      </c>
      <c r="AZ9" s="40" t="str">
        <f>VLOOKUP(DU9,Beam!B:N,5,0)</f>
        <v>(-)</v>
      </c>
      <c r="BA9" s="40" t="str">
        <f>VLOOKUP(DU9,Beam!B:N,6,0)</f>
        <v>(-)</v>
      </c>
      <c r="BB9" s="40" t="str">
        <f t="shared" si="48"/>
        <v>-</v>
      </c>
      <c r="BC9" s="40">
        <f t="shared" si="49"/>
        <v>0</v>
      </c>
      <c r="BD9" s="41" t="s">
        <v>2087</v>
      </c>
      <c r="BE9" s="40" t="str">
        <f>VLOOKUP(ED9,Beam!B:N,8,0)</f>
        <v>-</v>
      </c>
      <c r="BF9" s="40" t="str">
        <f>VLOOKUP(ED9,Beam!B:N,3,0)</f>
        <v>-</v>
      </c>
      <c r="BG9" s="40"/>
      <c r="BH9" s="40" t="str">
        <f>VLOOKUP(ED9,Beam!B:N,4,0)</f>
        <v>-</v>
      </c>
      <c r="BI9" s="40" t="str">
        <f>VLOOKUP(ED9,Beam!B:N,5,0)</f>
        <v>-</v>
      </c>
      <c r="BJ9" s="40" t="str">
        <f>VLOOKUP(ED9,Beam!B:N,6,0)</f>
        <v>-</v>
      </c>
      <c r="BK9" s="40" t="str">
        <f t="shared" si="50"/>
        <v>-</v>
      </c>
      <c r="BL9" s="40">
        <f t="shared" si="51"/>
        <v>0</v>
      </c>
      <c r="BM9" s="41" t="s">
        <v>2087</v>
      </c>
      <c r="BN9" s="40" t="str">
        <f>VLOOKUP(EM9,Beam!B:I,8,0)</f>
        <v>-</v>
      </c>
      <c r="BO9" s="40" t="str">
        <f>VLOOKUP(EM9,Beam!B:I,3,0)</f>
        <v>-</v>
      </c>
      <c r="BP9" s="40"/>
      <c r="BQ9" s="40" t="str">
        <f>VLOOKUP(EM9,Beam!B:I,4,0)</f>
        <v>-</v>
      </c>
      <c r="BR9" s="40" t="str">
        <f>VLOOKUP(EM9,Beam!B:I,5,0)</f>
        <v>-</v>
      </c>
      <c r="BS9" s="40" t="str">
        <f>VLOOKUP(EM9,Beam!B:I,6,0)</f>
        <v>-</v>
      </c>
      <c r="BT9" s="40" t="str">
        <f t="shared" si="52"/>
        <v>-</v>
      </c>
      <c r="BU9" s="40">
        <f t="shared" si="53"/>
        <v>0</v>
      </c>
      <c r="BV9" s="41" t="s">
        <v>3831</v>
      </c>
      <c r="BW9" s="40" t="str">
        <f>VLOOKUP(BT9,Torpedo!B:G,6,0)</f>
        <v>-</v>
      </c>
      <c r="BX9" s="40" t="str">
        <f>VLOOKUP(BT9,Torpedo!B:G,3,0)</f>
        <v>-</v>
      </c>
      <c r="BY9" s="40" t="str">
        <f>VLOOKUP(BT9,Torpedo!B:G,4,0)</f>
        <v>-</v>
      </c>
      <c r="BZ9" s="40" t="str">
        <f t="shared" si="54"/>
        <v>-</v>
      </c>
      <c r="CA9" s="40">
        <f t="shared" si="55"/>
        <v>0</v>
      </c>
      <c r="CB9" s="41" t="s">
        <v>2087</v>
      </c>
      <c r="CC9" s="40" t="str">
        <f>VLOOKUP(FC9,Torpedo!B:G,6,0)</f>
        <v>-</v>
      </c>
      <c r="CD9" s="40" t="str">
        <f>VLOOKUP(FC9,Torpedo!B:G,3,0)</f>
        <v>-</v>
      </c>
      <c r="CE9" s="40" t="str">
        <f>VLOOKUP(FC9,Torpedo!B:G,4,0)</f>
        <v>-</v>
      </c>
      <c r="CF9" s="40" t="str">
        <f t="shared" si="56"/>
        <v>-</v>
      </c>
      <c r="CG9" s="40">
        <f t="shared" si="57"/>
        <v>0</v>
      </c>
      <c r="CH9" s="41" t="s">
        <v>2087</v>
      </c>
      <c r="CI9" s="40" t="str">
        <f>VLOOKUP(FJ9,Torpedo!B:G,6,0)</f>
        <v>-</v>
      </c>
      <c r="CJ9" s="40" t="str">
        <f>VLOOKUP(FJ9,Torpedo!B:G,3,0)</f>
        <v>-</v>
      </c>
      <c r="CK9" s="40" t="str">
        <f>VLOOKUP(FJ9,Torpedo!B:G,4,0)</f>
        <v>-</v>
      </c>
      <c r="CL9" s="40"/>
      <c r="CM9" s="40" t="str">
        <f t="shared" si="58"/>
        <v>KSA</v>
      </c>
      <c r="CN9" s="40" t="str">
        <f t="shared" si="59"/>
        <v>1/1</v>
      </c>
      <c r="CO9" s="40">
        <f t="shared" si="60"/>
        <v>9</v>
      </c>
      <c r="CP9" s="40"/>
      <c r="CQ9" s="40">
        <f t="shared" si="61"/>
        <v>23.3</v>
      </c>
      <c r="CR9" s="40">
        <f t="shared" si="62"/>
        <v>1.4</v>
      </c>
      <c r="CS9" s="40"/>
      <c r="CT9" s="39" t="s">
        <v>657</v>
      </c>
      <c r="CU9" s="36">
        <v>1</v>
      </c>
      <c r="CV9" s="32">
        <f>(VLOOKUP(CT9,Computer!C:K,5,0))*CU9</f>
        <v>0.1</v>
      </c>
      <c r="CW9" s="32">
        <f>(VLOOKUP(CT9,Computer!C:K,2,0))*CU9</f>
        <v>90</v>
      </c>
      <c r="CX9" s="32">
        <f>(VLOOKUP(CT9,Computer!C:K,6,0))*CU9</f>
        <v>2</v>
      </c>
      <c r="CY9" s="32">
        <f>(VLOOKUP(CT9,Computer!C:K,9,0))</f>
        <v>2225</v>
      </c>
      <c r="CZ9" s="33">
        <f>(VLOOKUP(CT9,Computer!C:K,8,0))*CU9</f>
        <v>3</v>
      </c>
      <c r="DA9" s="39" t="s">
        <v>1318</v>
      </c>
      <c r="DB9" s="36">
        <v>2</v>
      </c>
      <c r="DC9" s="32">
        <f>VLOOKUP(DA9,Warp!B:U,(2+DB9),0)</f>
        <v>5</v>
      </c>
      <c r="DD9" s="36" t="s">
        <v>401</v>
      </c>
      <c r="DE9" s="32">
        <f>VLOOKUP(DA9,Warp!B:U,15,0)*DB9</f>
        <v>0.2</v>
      </c>
      <c r="DF9" s="32" t="str">
        <f>VLOOKUP(DA9,Warp!B:U,(10+DB9),0)</f>
        <v>O/P</v>
      </c>
      <c r="DG9" s="32">
        <f>VLOOKUP(DA9,Warp!B:U,2,0)*DB9</f>
        <v>3600</v>
      </c>
      <c r="DH9" s="32">
        <f>VLOOKUP(DA9,Warp!B:U,20,0)</f>
        <v>2225</v>
      </c>
      <c r="DI9" s="32">
        <f>VLOOKUP(DA9,Warp!B:U,(15+DB9),0)</f>
        <v>5</v>
      </c>
      <c r="DJ9" s="32">
        <f>VLOOKUP(DA9,Warp!B:U,(6+DB9),0)</f>
        <v>7</v>
      </c>
      <c r="DK9" s="33">
        <f>VLOOKUP((DC9*DB9),MPR!A:S,(VLOOKUP(DD9,Weight!$G$2:$H$19,2,0)),0)</f>
        <v>5</v>
      </c>
      <c r="DL9" s="39" t="s">
        <v>1850</v>
      </c>
      <c r="DM9" s="36">
        <v>2</v>
      </c>
      <c r="DN9" s="32">
        <f>VLOOKUP(DL9,Impulse!B:K,3,0)</f>
        <v>1</v>
      </c>
      <c r="DO9" s="32">
        <f>VLOOKUP(DL9,Impulse!B:K,2,0)*DM9</f>
        <v>426</v>
      </c>
      <c r="DP9" s="32">
        <f>VLOOKUP(DL9,Impulse!B:K,7,0)*DM9</f>
        <v>0.2</v>
      </c>
      <c r="DQ9" s="32">
        <f>VLOOKUP(DL9,Impulse!B:K,10,0)</f>
        <v>2225</v>
      </c>
      <c r="DR9" s="32">
        <f>(VLOOKUP(DL9,Impulse!B:K,9,0))*DM9</f>
        <v>4</v>
      </c>
      <c r="DS9" s="32">
        <f>(VLOOKUP(DL9,Impulse!B:K,4,0))</f>
        <v>2</v>
      </c>
      <c r="DT9" s="33">
        <f>VLOOKUP((DN9*DM9),MPR!A:S,(VLOOKUP(DD9,Weight!$G$2:$H$19,2,0)),0)</f>
        <v>1</v>
      </c>
      <c r="DU9" s="39" t="s">
        <v>2502</v>
      </c>
      <c r="DV9" s="36">
        <v>2</v>
      </c>
      <c r="DW9" s="36">
        <v>2</v>
      </c>
      <c r="DX9" s="36">
        <v>0</v>
      </c>
      <c r="DY9" s="32">
        <f>VLOOKUP(DU9,Beam!B:N,2,0)*DV9</f>
        <v>300</v>
      </c>
      <c r="DZ9" s="32">
        <f>((VLOOKUP(DU9,Beam!B:N,10,0))*DW9)+((VLOOKUP(DU9,Beam!B:N,11,0))*DX9)</f>
        <v>0.6</v>
      </c>
      <c r="EA9" s="32">
        <f>VLOOKUP(DU9,Beam!B:N,13,0)</f>
        <v>2225</v>
      </c>
      <c r="EB9" s="32">
        <f>(VLOOKUP(DU9,Beam!B:N,12,0))*DV9</f>
        <v>46</v>
      </c>
      <c r="EC9" s="33">
        <f>(VLOOKUP(DU9,Beam!B:N,9,0))*DV9</f>
        <v>1.4</v>
      </c>
      <c r="ED9" s="39" t="s">
        <v>2087</v>
      </c>
      <c r="EE9" s="36">
        <v>0</v>
      </c>
      <c r="EF9" s="36">
        <v>0</v>
      </c>
      <c r="EG9" s="36">
        <v>0</v>
      </c>
      <c r="EH9" s="32">
        <f>VLOOKUP(ED9,Beam!B:N,2,0)*EE9</f>
        <v>0</v>
      </c>
      <c r="EI9" s="32">
        <f>(VLOOKUP(ED9,Beam!B:N,10,0)*EF9)+(VLOOKUP(ED9,Beam!B:N,11,0)*EG9)</f>
        <v>0</v>
      </c>
      <c r="EJ9" s="32">
        <f>VLOOKUP(ED9,Beam!B:N,13,0)</f>
        <v>0</v>
      </c>
      <c r="EK9" s="32">
        <f>VLOOKUP(ED9,Beam!B:N,12,0)*EE9</f>
        <v>0</v>
      </c>
      <c r="EL9" s="33">
        <f>VLOOKUP(ED9,Beam!B:N,9,0)*EE9</f>
        <v>0</v>
      </c>
      <c r="EM9" s="39" t="s">
        <v>2087</v>
      </c>
      <c r="EN9" s="36">
        <v>0</v>
      </c>
      <c r="EO9" s="36">
        <v>0</v>
      </c>
      <c r="EP9" s="36">
        <v>0</v>
      </c>
      <c r="EQ9" s="32">
        <f>VLOOKUP(EM9,Beam!B:N,2,0)*EN9</f>
        <v>0</v>
      </c>
      <c r="ER9" s="32">
        <f>(VLOOKUP(EM9,Beam!B:N,10,0)*EO9)+(VLOOKUP(EM9,Beam!B:N,11,0)*EP9)</f>
        <v>0</v>
      </c>
      <c r="ES9" s="32">
        <f>VLOOKUP(EM9,Beam!B:N,13,0)</f>
        <v>0</v>
      </c>
      <c r="ET9" s="32">
        <f>VLOOKUP(EM9,Beam!B:N,12,0)*EN9</f>
        <v>0</v>
      </c>
      <c r="EU9" s="33">
        <f>VLOOKUP(EM9,Beam!B:N,9,0)*EN9</f>
        <v>0</v>
      </c>
      <c r="EV9" s="39" t="s">
        <v>2087</v>
      </c>
      <c r="EW9" s="36">
        <v>0</v>
      </c>
      <c r="EX9" s="32">
        <f>VLOOKUP(EV9,Torpedo!B:K,2,0)*EW9</f>
        <v>0</v>
      </c>
      <c r="EY9" s="32">
        <f>VLOOKUP(EV9,Torpedo!B:K,8,0)*EW9</f>
        <v>0</v>
      </c>
      <c r="EZ9" s="32">
        <f>VLOOKUP(EV9,Torpedo!B:K,10,0)</f>
        <v>0</v>
      </c>
      <c r="FA9" s="32">
        <f>VLOOKUP(EV9,Torpedo!B:K,9,0)*EW9</f>
        <v>0</v>
      </c>
      <c r="FB9" s="33">
        <f>VLOOKUP(EV9,Torpedo!B:K,7,0)*EW9</f>
        <v>0</v>
      </c>
      <c r="FC9" s="39" t="s">
        <v>2087</v>
      </c>
      <c r="FD9" s="36">
        <v>0</v>
      </c>
      <c r="FE9" s="32">
        <f>VLOOKUP(FC9,Torpedo!B:K,2,0)*FD9</f>
        <v>0</v>
      </c>
      <c r="FF9" s="32">
        <f>VLOOKUP(FC9,Torpedo!B:K,8,0)*FD9</f>
        <v>0</v>
      </c>
      <c r="FG9" s="32">
        <f>VLOOKUP(FC9,Torpedo!B:K,10,0)</f>
        <v>0</v>
      </c>
      <c r="FH9" s="32">
        <f>VLOOKUP(FC9,Torpedo!B:K,9,0)*FD9</f>
        <v>0</v>
      </c>
      <c r="FI9" s="33">
        <f>VLOOKUP(FC9,Torpedo!B:K,7,0)*FD9</f>
        <v>0</v>
      </c>
      <c r="FJ9" s="39" t="s">
        <v>2087</v>
      </c>
      <c r="FK9" s="36">
        <v>0</v>
      </c>
      <c r="FL9" s="32">
        <f>VLOOKUP(FJ9,Torpedo!B:K,2,0)*FK9</f>
        <v>0</v>
      </c>
      <c r="FM9" s="32">
        <f>VLOOKUP(FJ9,Torpedo!B:K,8,0)*FK9</f>
        <v>0</v>
      </c>
      <c r="FN9" s="32">
        <f>VLOOKUP(FJ9,Torpedo!B:K,10,0)</f>
        <v>0</v>
      </c>
      <c r="FO9" s="32">
        <f>VLOOKUP(FJ9,Torpedo!B:K,9,0)*FK9</f>
        <v>0</v>
      </c>
      <c r="FP9" s="33">
        <f>VLOOKUP(FJ9,Torpedo!B:K,7,0)*FK9</f>
        <v>0</v>
      </c>
      <c r="FQ9" s="39" t="s">
        <v>3239</v>
      </c>
      <c r="FR9" s="32" t="str">
        <f>VLOOKUP(FQ9,shields!B:AW,8,0)</f>
        <v>1/1</v>
      </c>
      <c r="FS9" s="32">
        <f>VLOOKUP(FQ9,shields!B:AW,(8+GO9),0)</f>
        <v>9</v>
      </c>
      <c r="FT9" s="32">
        <f>VLOOKUP(FQ9,shields!B:AW,2,0)</f>
        <v>115</v>
      </c>
      <c r="FU9" s="32">
        <f>VLOOKUP(FQ9,shields!B:AW,5,0)</f>
        <v>0.1</v>
      </c>
      <c r="FV9" s="32">
        <f>VLOOKUP(FQ9,shields!B:AW,6,0)</f>
        <v>5</v>
      </c>
      <c r="FW9" s="32">
        <f>VLOOKUP(FQ9,shields!B:AW,7,0)</f>
        <v>2230</v>
      </c>
      <c r="FX9" s="32">
        <f>VLOOKUP(FQ9,shields!B:AW,3,0)</f>
        <v>2</v>
      </c>
      <c r="FY9" s="32">
        <f>VLOOKUP(FQ9,shields!B:AW,(28+GO9),0)</f>
        <v>13</v>
      </c>
      <c r="FZ9" s="33">
        <f>VLOOKUP(FQ9,shields!B:AW,4,0)</f>
        <v>1</v>
      </c>
      <c r="GA9" s="32">
        <f t="shared" si="63"/>
        <v>9031</v>
      </c>
      <c r="GB9" s="34">
        <f t="shared" si="64"/>
        <v>2</v>
      </c>
      <c r="GC9" s="38">
        <v>1</v>
      </c>
      <c r="GD9" s="34">
        <f t="shared" si="65"/>
        <v>3</v>
      </c>
      <c r="GE9" s="93">
        <f>((CZ9+DI9+DR9+EB9+EK9+ET9+FA9+FH9+FO9+FV9)+VLOOKUP(D9,Weight!$A$2:$F$21,4,0)+VLOOKUP(D9,Weight!$A$2:$F$21,5,0)*GD9)*1000000</f>
        <v>68000000</v>
      </c>
      <c r="GF9" s="34">
        <f t="shared" si="66"/>
        <v>23.3</v>
      </c>
      <c r="GG9" s="35">
        <f t="shared" si="67"/>
        <v>2230</v>
      </c>
      <c r="GH9" s="36">
        <v>2380</v>
      </c>
      <c r="GI9" s="36"/>
      <c r="GJ9" s="33">
        <f t="shared" si="68"/>
        <v>-2380</v>
      </c>
      <c r="GK9" s="39" t="s">
        <v>3847</v>
      </c>
      <c r="GL9" s="36"/>
      <c r="GM9" s="37"/>
      <c r="GN9" s="36"/>
      <c r="GO9" s="32">
        <f t="shared" si="69"/>
        <v>2</v>
      </c>
      <c r="GP9" s="32">
        <f>VLOOKUP(D9,Weight!A:C,2,0)</f>
        <v>5000</v>
      </c>
      <c r="GQ9" s="32">
        <f>VLOOKUP(D9,Weight!A:C,3,0)</f>
        <v>15000</v>
      </c>
      <c r="GR9" s="32" t="str">
        <f>VLOOKUP(GO9,'Full Crew Complement'!$Z$8:$AC$27,3,0)&amp;"/"&amp;VLOOKUP(GO9,'Full Crew Complement'!$Z$8:$AC$27,4,0)</f>
        <v>3/9</v>
      </c>
      <c r="GS9" s="36"/>
      <c r="GT9" s="52">
        <f t="shared" si="70"/>
        <v>0</v>
      </c>
      <c r="GU9" s="54">
        <f t="shared" si="30"/>
        <v>0</v>
      </c>
      <c r="GV9" s="68"/>
      <c r="GW9" s="68">
        <v>0</v>
      </c>
      <c r="GX9" s="68">
        <v>0</v>
      </c>
      <c r="GY9" s="68">
        <v>0</v>
      </c>
      <c r="GZ9" s="68">
        <v>0</v>
      </c>
      <c r="HA9" s="68">
        <v>0</v>
      </c>
      <c r="HB9" s="68">
        <v>0</v>
      </c>
      <c r="HC9" s="68">
        <v>0</v>
      </c>
      <c r="HD9" s="68">
        <v>0</v>
      </c>
      <c r="HE9" s="68">
        <v>0</v>
      </c>
      <c r="HF9" s="68">
        <v>0</v>
      </c>
      <c r="HG9" s="68">
        <v>0</v>
      </c>
      <c r="HH9" s="32">
        <f t="shared" si="71"/>
        <v>0</v>
      </c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</row>
    <row r="10" spans="1:389" ht="15">
      <c r="A10" s="38" t="s">
        <v>4003</v>
      </c>
      <c r="B10" s="84" t="s">
        <v>4005</v>
      </c>
      <c r="C10" s="38" t="s">
        <v>4006</v>
      </c>
      <c r="D10" s="38" t="s">
        <v>63</v>
      </c>
      <c r="E10" s="40">
        <f t="shared" ref="E10:E12" si="72">GH10</f>
        <v>2380</v>
      </c>
      <c r="F10" s="40">
        <f t="shared" ref="F10:F12" si="73">GT10</f>
        <v>0</v>
      </c>
      <c r="G10" s="40"/>
      <c r="H10" s="40">
        <f t="shared" ref="H10:H12" si="74">GD10</f>
        <v>9</v>
      </c>
      <c r="I10" s="38" t="s">
        <v>398</v>
      </c>
      <c r="J10" s="34"/>
      <c r="K10" s="42">
        <v>100</v>
      </c>
      <c r="L10" s="42">
        <v>100</v>
      </c>
      <c r="M10" s="42">
        <v>100</v>
      </c>
      <c r="N10" s="43">
        <f t="shared" ref="N10:N12" si="75">GA10</f>
        <v>20285</v>
      </c>
      <c r="O10" s="34"/>
      <c r="P10" s="44">
        <v>100</v>
      </c>
      <c r="Q10" s="43">
        <f t="shared" ref="Q10:Q12" si="76">P10*50</f>
        <v>5000</v>
      </c>
      <c r="R10" s="38" t="s">
        <v>800</v>
      </c>
      <c r="S10" s="34"/>
      <c r="T10" s="40" t="str">
        <f t="shared" ref="T10:T12" si="77">IF(CU10&lt;2,CT10,(CT10&amp;" (x"&amp;CU10&amp;")"))</f>
        <v>XN-1</v>
      </c>
      <c r="U10" s="34"/>
      <c r="V10" s="38">
        <v>1</v>
      </c>
      <c r="W10" s="38">
        <v>0</v>
      </c>
      <c r="X10" s="38">
        <v>1</v>
      </c>
      <c r="Y10" s="38">
        <v>1</v>
      </c>
      <c r="Z10" s="38" t="s">
        <v>800</v>
      </c>
      <c r="AA10" s="34">
        <f>VLOOKUP(Z10,Weight!$L$2:$T$19,5,0)</f>
        <v>0</v>
      </c>
      <c r="AB10" s="34"/>
      <c r="AC10" s="38">
        <v>150</v>
      </c>
      <c r="AD10" s="38">
        <v>0</v>
      </c>
      <c r="AE10" s="38">
        <v>20</v>
      </c>
      <c r="AF10" s="38">
        <v>2</v>
      </c>
      <c r="AG10" s="34"/>
      <c r="AH10" s="40">
        <f t="shared" ref="AH10:AH12" si="78">(DC10*DB10)+(DN10*DM10)</f>
        <v>14</v>
      </c>
      <c r="AI10" s="40" t="str">
        <f t="shared" ref="AI10:AI12" si="79">DD10</f>
        <v>3/1</v>
      </c>
      <c r="AJ10" s="40" t="str">
        <f t="shared" ref="AJ10:AJ12" si="80">DA10</f>
        <v>NWA-1</v>
      </c>
      <c r="AK10" s="40">
        <f t="shared" ref="AK10:AK12" si="81">DB10</f>
        <v>2</v>
      </c>
      <c r="AL10" s="40" t="str">
        <f t="shared" ref="AL10:AL12" si="82">IF(AK10&gt;1,DC10&amp;" ea.",DC10)</f>
        <v>5 ea.</v>
      </c>
      <c r="AM10" s="40" t="str">
        <f t="shared" ref="AM10:AM12" si="83">DF10</f>
        <v>H/I</v>
      </c>
      <c r="AN10" s="38" t="s">
        <v>3829</v>
      </c>
      <c r="AO10" s="38" t="s">
        <v>3647</v>
      </c>
      <c r="AP10" s="40" t="str">
        <f t="shared" ref="AP10:AP12" si="84">IF(DM10&gt;1,DL10&amp;" (x"&amp;DM10&amp;")",DL10)</f>
        <v>NIA-1 (x2)</v>
      </c>
      <c r="AQ10" s="40" t="str">
        <f t="shared" ref="AQ10:AQ12" si="85">IF(DM10&gt;1,DN10&amp;" ea.",DN10)</f>
        <v>2 ea.</v>
      </c>
      <c r="AR10" s="34"/>
      <c r="AS10" s="40" t="str">
        <f t="shared" ref="AS10:AS12" si="86">DU10</f>
        <v>NPD-1</v>
      </c>
      <c r="AT10" s="40">
        <f t="shared" ref="AT10:AT12" si="87">DV10</f>
        <v>2</v>
      </c>
      <c r="AU10" s="41" t="s">
        <v>3830</v>
      </c>
      <c r="AV10" s="40" t="str">
        <f>VLOOKUP(DU10,Beam!B:N,8,0)</f>
        <v>N</v>
      </c>
      <c r="AW10" s="40">
        <f>VLOOKUP(DU10,Beam!B:N,3,0)</f>
        <v>2</v>
      </c>
      <c r="AX10" s="40"/>
      <c r="AY10" s="40" t="str">
        <f>VLOOKUP(DU10,Beam!B:N,4,0)</f>
        <v>(1-2)</v>
      </c>
      <c r="AZ10" s="40" t="str">
        <f>VLOOKUP(DU10,Beam!B:N,5,0)</f>
        <v>(3-4)</v>
      </c>
      <c r="BA10" s="40" t="str">
        <f>VLOOKUP(DU10,Beam!B:N,6,0)</f>
        <v>(5-13)</v>
      </c>
      <c r="BB10" s="40" t="str">
        <f t="shared" ref="BB10:BB12" si="88">ED10</f>
        <v>-</v>
      </c>
      <c r="BC10" s="40">
        <f t="shared" ref="BC10:BC12" si="89">EE10</f>
        <v>0</v>
      </c>
      <c r="BD10" s="41" t="s">
        <v>2087</v>
      </c>
      <c r="BE10" s="40" t="str">
        <f>VLOOKUP(ED10,Beam!B:N,8,0)</f>
        <v>-</v>
      </c>
      <c r="BF10" s="40" t="str">
        <f>VLOOKUP(ED10,Beam!B:N,3,0)</f>
        <v>-</v>
      </c>
      <c r="BG10" s="40"/>
      <c r="BH10" s="40" t="str">
        <f>VLOOKUP(ED10,Beam!B:N,4,0)</f>
        <v>-</v>
      </c>
      <c r="BI10" s="40" t="str">
        <f>VLOOKUP(ED10,Beam!B:N,5,0)</f>
        <v>-</v>
      </c>
      <c r="BJ10" s="40" t="str">
        <f>VLOOKUP(ED10,Beam!B:N,6,0)</f>
        <v>-</v>
      </c>
      <c r="BK10" s="40" t="str">
        <f t="shared" ref="BK10:BK12" si="90">EM10</f>
        <v>-</v>
      </c>
      <c r="BL10" s="40">
        <f t="shared" ref="BL10:BL12" si="91">EN10</f>
        <v>0</v>
      </c>
      <c r="BM10" s="41" t="s">
        <v>2087</v>
      </c>
      <c r="BN10" s="40" t="str">
        <f>VLOOKUP(EM10,Beam!B:I,8,0)</f>
        <v>-</v>
      </c>
      <c r="BO10" s="40" t="str">
        <f>VLOOKUP(EM10,Beam!B:I,3,0)</f>
        <v>-</v>
      </c>
      <c r="BP10" s="40"/>
      <c r="BQ10" s="40" t="str">
        <f>VLOOKUP(EM10,Beam!B:I,4,0)</f>
        <v>-</v>
      </c>
      <c r="BR10" s="40" t="str">
        <f>VLOOKUP(EM10,Beam!B:I,5,0)</f>
        <v>-</v>
      </c>
      <c r="BS10" s="40" t="str">
        <f>VLOOKUP(EM10,Beam!B:I,6,0)</f>
        <v>-</v>
      </c>
      <c r="BT10" s="40" t="str">
        <f t="shared" ref="BT10:BT12" si="92">EV10</f>
        <v>-</v>
      </c>
      <c r="BU10" s="40">
        <f t="shared" ref="BU10:BU12" si="93">EW10</f>
        <v>0</v>
      </c>
      <c r="BV10" s="41" t="s">
        <v>3831</v>
      </c>
      <c r="BW10" s="40" t="str">
        <f>VLOOKUP(BT10,Torpedo!B:G,6,0)</f>
        <v>-</v>
      </c>
      <c r="BX10" s="40" t="str">
        <f>VLOOKUP(BT10,Torpedo!B:G,3,0)</f>
        <v>-</v>
      </c>
      <c r="BY10" s="40" t="str">
        <f>VLOOKUP(BT10,Torpedo!B:G,4,0)</f>
        <v>-</v>
      </c>
      <c r="BZ10" s="40" t="str">
        <f t="shared" ref="BZ10:BZ12" si="94">FC10</f>
        <v>-</v>
      </c>
      <c r="CA10" s="40">
        <f t="shared" ref="CA10:CA12" si="95">FD10</f>
        <v>0</v>
      </c>
      <c r="CB10" s="41" t="s">
        <v>2087</v>
      </c>
      <c r="CC10" s="40" t="str">
        <f>VLOOKUP(FC10,Torpedo!B:G,6,0)</f>
        <v>-</v>
      </c>
      <c r="CD10" s="40" t="str">
        <f>VLOOKUP(FC10,Torpedo!B:G,3,0)</f>
        <v>-</v>
      </c>
      <c r="CE10" s="40" t="str">
        <f>VLOOKUP(FC10,Torpedo!B:G,4,0)</f>
        <v>-</v>
      </c>
      <c r="CF10" s="40" t="str">
        <f t="shared" ref="CF10:CF12" si="96">FJ10</f>
        <v>-</v>
      </c>
      <c r="CG10" s="40">
        <f t="shared" ref="CG10:CG12" si="97">FK10</f>
        <v>0</v>
      </c>
      <c r="CH10" s="41" t="s">
        <v>2087</v>
      </c>
      <c r="CI10" s="40" t="str">
        <f>VLOOKUP(FJ10,Torpedo!B:G,6,0)</f>
        <v>-</v>
      </c>
      <c r="CJ10" s="40" t="str">
        <f>VLOOKUP(FJ10,Torpedo!B:G,3,0)</f>
        <v>-</v>
      </c>
      <c r="CK10" s="40" t="str">
        <f>VLOOKUP(FJ10,Torpedo!B:G,4,0)</f>
        <v>-</v>
      </c>
      <c r="CL10" s="40"/>
      <c r="CM10" s="40" t="str">
        <f t="shared" ref="CM10:CM12" si="98">FQ10</f>
        <v>NDA</v>
      </c>
      <c r="CN10" s="40" t="str">
        <f t="shared" ref="CN10:CN12" si="99">FR10</f>
        <v>1/1</v>
      </c>
      <c r="CO10" s="40">
        <f t="shared" ref="CO10:CO12" si="100">FS10</f>
        <v>10</v>
      </c>
      <c r="CP10" s="40"/>
      <c r="CQ10" s="40">
        <f t="shared" ref="CQ10:CQ12" si="101">GF10</f>
        <v>33.9</v>
      </c>
      <c r="CR10" s="40">
        <f t="shared" ref="CR10:CR12" si="102">EC10+EL10+EU10+FB10+FI10+FP10</f>
        <v>3.6</v>
      </c>
      <c r="CS10" s="40"/>
      <c r="CT10" s="39" t="s">
        <v>687</v>
      </c>
      <c r="CU10" s="36">
        <v>1</v>
      </c>
      <c r="CV10" s="32">
        <f>(VLOOKUP(CT10,Computer!C:K,5,0))*CU10</f>
        <v>0.1</v>
      </c>
      <c r="CW10" s="32">
        <f>(VLOOKUP(CT10,Computer!C:K,2,0))*CU10</f>
        <v>230</v>
      </c>
      <c r="CX10" s="32">
        <f>(VLOOKUP(CT10,Computer!C:K,6,0))*CU10</f>
        <v>3</v>
      </c>
      <c r="CY10" s="32">
        <f>(VLOOKUP(CT10,Computer!C:K,9,0))</f>
        <v>2231</v>
      </c>
      <c r="CZ10" s="33">
        <f>(VLOOKUP(CT10,Computer!C:K,8,0))*CU10</f>
        <v>4</v>
      </c>
      <c r="DA10" s="39" t="s">
        <v>1368</v>
      </c>
      <c r="DB10" s="36">
        <v>2</v>
      </c>
      <c r="DC10" s="32">
        <f>VLOOKUP(DA10,Warp!B:U,(2+DB10),0)</f>
        <v>5</v>
      </c>
      <c r="DD10" s="36" t="s">
        <v>401</v>
      </c>
      <c r="DE10" s="32">
        <f>VLOOKUP(DA10,Warp!B:U,15,0)*DB10</f>
        <v>3</v>
      </c>
      <c r="DF10" s="32" t="str">
        <f>VLOOKUP(DA10,Warp!B:U,(10+DB10),0)</f>
        <v>H/I</v>
      </c>
      <c r="DG10" s="32">
        <f>VLOOKUP(DA10,Warp!B:U,2,0)*DB10</f>
        <v>5600</v>
      </c>
      <c r="DH10" s="32">
        <f>VLOOKUP(DA10,Warp!B:U,20,0)</f>
        <v>2240</v>
      </c>
      <c r="DI10" s="32">
        <f>VLOOKUP(DA10,Warp!B:U,(15+DB10),0)</f>
        <v>7</v>
      </c>
      <c r="DJ10" s="32">
        <f>VLOOKUP(DA10,Warp!B:U,(6+DB10),0)</f>
        <v>20</v>
      </c>
      <c r="DK10" s="33">
        <f>VLOOKUP((DC10*DB10),MPR!A:S,(VLOOKUP(DD10,Weight!$G$2:$H$19,2,0)),0)</f>
        <v>5</v>
      </c>
      <c r="DL10" s="39" t="s">
        <v>1887</v>
      </c>
      <c r="DM10" s="36">
        <v>2</v>
      </c>
      <c r="DN10" s="32">
        <f>VLOOKUP(DL10,Impulse!B:K,3,0)</f>
        <v>2</v>
      </c>
      <c r="DO10" s="32">
        <f>VLOOKUP(DL10,Impulse!B:K,2,0)*DM10</f>
        <v>342</v>
      </c>
      <c r="DP10" s="32">
        <f>VLOOKUP(DL10,Impulse!B:K,7,0)*DM10</f>
        <v>0.2</v>
      </c>
      <c r="DQ10" s="32">
        <f>VLOOKUP(DL10,Impulse!B:K,10,0)</f>
        <v>2231</v>
      </c>
      <c r="DR10" s="32">
        <f>(VLOOKUP(DL10,Impulse!B:K,9,0))*DM10</f>
        <v>6</v>
      </c>
      <c r="DS10" s="32">
        <f>(VLOOKUP(DL10,Impulse!B:K,4,0))</f>
        <v>3</v>
      </c>
      <c r="DT10" s="33">
        <f>VLOOKUP((DN10*DM10),MPR!A:S,(VLOOKUP(DD10,Weight!$G$2:$H$19,2,0)),0)</f>
        <v>2</v>
      </c>
      <c r="DU10" s="39" t="s">
        <v>2592</v>
      </c>
      <c r="DV10" s="36">
        <v>2</v>
      </c>
      <c r="DW10" s="36">
        <v>2</v>
      </c>
      <c r="DX10" s="36">
        <v>0</v>
      </c>
      <c r="DY10" s="32">
        <f>VLOOKUP(DU10,Beam!B:N,2,0)*DV10</f>
        <v>382</v>
      </c>
      <c r="DZ10" s="32">
        <f>((VLOOKUP(DU10,Beam!B:N,10,0))*DW10)+((VLOOKUP(DU10,Beam!B:N,11,0))*DX10)</f>
        <v>3</v>
      </c>
      <c r="EA10" s="32">
        <f>VLOOKUP(DU10,Beam!B:N,13,0)</f>
        <v>2231</v>
      </c>
      <c r="EB10" s="32">
        <f>(VLOOKUP(DU10,Beam!B:N,12,0))*DV10</f>
        <v>56</v>
      </c>
      <c r="EC10" s="33">
        <f>(VLOOKUP(DU10,Beam!B:N,9,0))*DV10</f>
        <v>3.6</v>
      </c>
      <c r="ED10" s="39" t="s">
        <v>2087</v>
      </c>
      <c r="EE10" s="36">
        <v>0</v>
      </c>
      <c r="EF10" s="36">
        <v>0</v>
      </c>
      <c r="EG10" s="36">
        <v>0</v>
      </c>
      <c r="EH10" s="32">
        <f>VLOOKUP(ED10,Beam!B:N,2,0)*EE10</f>
        <v>0</v>
      </c>
      <c r="EI10" s="32">
        <f>(VLOOKUP(ED10,Beam!B:N,10,0)*EF10)+(VLOOKUP(ED10,Beam!B:N,11,0)*EG10)</f>
        <v>0</v>
      </c>
      <c r="EJ10" s="32">
        <f>VLOOKUP(ED10,Beam!B:N,13,0)</f>
        <v>0</v>
      </c>
      <c r="EK10" s="32">
        <f>VLOOKUP(ED10,Beam!B:N,12,0)*EE10</f>
        <v>0</v>
      </c>
      <c r="EL10" s="33">
        <f>VLOOKUP(ED10,Beam!B:N,9,0)*EE10</f>
        <v>0</v>
      </c>
      <c r="EM10" s="39" t="s">
        <v>2087</v>
      </c>
      <c r="EN10" s="36">
        <v>0</v>
      </c>
      <c r="EO10" s="36">
        <v>0</v>
      </c>
      <c r="EP10" s="36">
        <v>0</v>
      </c>
      <c r="EQ10" s="32">
        <f>VLOOKUP(EM10,Beam!B:N,2,0)*EN10</f>
        <v>0</v>
      </c>
      <c r="ER10" s="32">
        <f>(VLOOKUP(EM10,Beam!B:N,10,0)*EO10)+(VLOOKUP(EM10,Beam!B:N,11,0)*EP10)</f>
        <v>0</v>
      </c>
      <c r="ES10" s="32">
        <f>VLOOKUP(EM10,Beam!B:N,13,0)</f>
        <v>0</v>
      </c>
      <c r="ET10" s="32">
        <f>VLOOKUP(EM10,Beam!B:N,12,0)*EN10</f>
        <v>0</v>
      </c>
      <c r="EU10" s="33">
        <f>VLOOKUP(EM10,Beam!B:N,9,0)*EN10</f>
        <v>0</v>
      </c>
      <c r="EV10" s="39" t="s">
        <v>2087</v>
      </c>
      <c r="EW10" s="36">
        <v>0</v>
      </c>
      <c r="EX10" s="32">
        <f>VLOOKUP(EV10,Torpedo!B:K,2,0)*EW10</f>
        <v>0</v>
      </c>
      <c r="EY10" s="32">
        <f>VLOOKUP(EV10,Torpedo!B:K,8,0)*EW10</f>
        <v>0</v>
      </c>
      <c r="EZ10" s="32">
        <f>VLOOKUP(EV10,Torpedo!B:K,10,0)</f>
        <v>0</v>
      </c>
      <c r="FA10" s="32">
        <f>VLOOKUP(EV10,Torpedo!B:K,9,0)*EW10</f>
        <v>0</v>
      </c>
      <c r="FB10" s="33">
        <f>VLOOKUP(EV10,Torpedo!B:K,7,0)*EW10</f>
        <v>0</v>
      </c>
      <c r="FC10" s="39" t="s">
        <v>2087</v>
      </c>
      <c r="FD10" s="36">
        <v>0</v>
      </c>
      <c r="FE10" s="32">
        <f>VLOOKUP(FC10,Torpedo!B:K,2,0)*FD10</f>
        <v>0</v>
      </c>
      <c r="FF10" s="32">
        <f>VLOOKUP(FC10,Torpedo!B:K,8,0)*FD10</f>
        <v>0</v>
      </c>
      <c r="FG10" s="32">
        <f>VLOOKUP(FC10,Torpedo!B:K,10,0)</f>
        <v>0</v>
      </c>
      <c r="FH10" s="32">
        <f>VLOOKUP(FC10,Torpedo!B:K,9,0)*FD10</f>
        <v>0</v>
      </c>
      <c r="FI10" s="33">
        <f>VLOOKUP(FC10,Torpedo!B:K,7,0)*FD10</f>
        <v>0</v>
      </c>
      <c r="FJ10" s="39" t="s">
        <v>2087</v>
      </c>
      <c r="FK10" s="36">
        <v>0</v>
      </c>
      <c r="FL10" s="32">
        <f>VLOOKUP(FJ10,Torpedo!B:K,2,0)*FK10</f>
        <v>0</v>
      </c>
      <c r="FM10" s="32">
        <f>VLOOKUP(FJ10,Torpedo!B:K,8,0)*FK10</f>
        <v>0</v>
      </c>
      <c r="FN10" s="32">
        <f>VLOOKUP(FJ10,Torpedo!B:K,10,0)</f>
        <v>0</v>
      </c>
      <c r="FO10" s="32">
        <f>VLOOKUP(FJ10,Torpedo!B:K,9,0)*FK10</f>
        <v>0</v>
      </c>
      <c r="FP10" s="33">
        <f>VLOOKUP(FJ10,Torpedo!B:K,7,0)*FK10</f>
        <v>0</v>
      </c>
      <c r="FQ10" s="39" t="s">
        <v>3265</v>
      </c>
      <c r="FR10" s="32" t="str">
        <f>VLOOKUP(FQ10,shields!B:AW,8,0)</f>
        <v>1/1</v>
      </c>
      <c r="FS10" s="32">
        <f>VLOOKUP(FQ10,shields!B:AW,(8+GO10),0)</f>
        <v>10</v>
      </c>
      <c r="FT10" s="32">
        <f>VLOOKUP(FQ10,shields!B:AW,2,0)</f>
        <v>231</v>
      </c>
      <c r="FU10" s="32">
        <f>VLOOKUP(FQ10,shields!B:AW,5,0)</f>
        <v>1.1000000000000001</v>
      </c>
      <c r="FV10" s="32">
        <f>VLOOKUP(FQ10,shields!B:AW,6,0)</f>
        <v>4</v>
      </c>
      <c r="FW10" s="32">
        <f>VLOOKUP(FQ10,shields!B:AW,7,0)</f>
        <v>2240</v>
      </c>
      <c r="FX10" s="32">
        <f>VLOOKUP(FQ10,shields!B:AW,3,0)</f>
        <v>20</v>
      </c>
      <c r="FY10" s="32">
        <f>VLOOKUP(FQ10,shields!B:AW,(28+GO10),0)</f>
        <v>14</v>
      </c>
      <c r="FZ10" s="33">
        <f>VLOOKUP(FQ10,shields!B:AW,4,0)</f>
        <v>1</v>
      </c>
      <c r="GA10" s="32">
        <f t="shared" ref="GA10:GA12" si="103">CW10+DG10+DO10+DY10+EH10+EQ10+EX10+FE10+FL10+FT10+(GD10*1500)</f>
        <v>20285</v>
      </c>
      <c r="GB10" s="34">
        <f t="shared" ref="GB10:GB12" si="104">ROUNDUP((CV10+DE10+DP10+DZ10+EI10+ER10+EY10+FF10+FM10+FU10),0)</f>
        <v>8</v>
      </c>
      <c r="GC10" s="38">
        <v>1</v>
      </c>
      <c r="GD10" s="34">
        <f t="shared" ref="GD10:GD12" si="105">GB10+GC10</f>
        <v>9</v>
      </c>
      <c r="GE10" s="93">
        <f>((CZ10+DI10+DR10+EB10+EK10+ET10+FA10+FH10+FO10+FV10)+VLOOKUP(D10,Weight!$A$2:$F$21,4,0)+VLOOKUP(D10,Weight!$A$2:$F$21,5,0)*GD10)*1000000</f>
        <v>88000000</v>
      </c>
      <c r="GF10" s="34">
        <f t="shared" ref="GF10:GF12" si="106">ROUND(((DK10+DT10+FY10)*FZ10)+(GD10*1.43),1)</f>
        <v>33.9</v>
      </c>
      <c r="GG10" s="35">
        <f t="shared" ref="GG10:GG12" si="107">MAX(CY10,DH10,DQ10,EA10,EJ10,ES10,EZ10,FG10,FN10,FW10)</f>
        <v>2240</v>
      </c>
      <c r="GH10" s="36">
        <v>2380</v>
      </c>
      <c r="GI10" s="36"/>
      <c r="GJ10" s="33">
        <f t="shared" ref="GJ10:GJ12" si="108">GI10-GH10</f>
        <v>-2380</v>
      </c>
      <c r="GK10" s="39" t="s">
        <v>3847</v>
      </c>
      <c r="GL10" s="36"/>
      <c r="GM10" s="37"/>
      <c r="GN10" s="36"/>
      <c r="GO10" s="32">
        <f t="shared" ref="GO10:GO12" si="109">_xlfn.ARABIC(D10)</f>
        <v>2</v>
      </c>
      <c r="GP10" s="32">
        <f>VLOOKUP(D10,Weight!A:C,2,0)</f>
        <v>5000</v>
      </c>
      <c r="GQ10" s="32">
        <f>VLOOKUP(D10,Weight!A:C,3,0)</f>
        <v>15000</v>
      </c>
      <c r="GR10" s="32" t="str">
        <f>VLOOKUP(GO10,'Full Crew Complement'!$Z$8:$AC$27,3,0)&amp;"/"&amp;VLOOKUP(GO10,'Full Crew Complement'!$Z$8:$AC$27,4,0)</f>
        <v>3/9</v>
      </c>
      <c r="GS10" s="36"/>
      <c r="GT10" s="52">
        <f t="shared" ref="GT10:GT12" si="110">HH10</f>
        <v>0</v>
      </c>
      <c r="GU10" s="54">
        <f t="shared" si="30"/>
        <v>0</v>
      </c>
      <c r="GV10" s="68"/>
      <c r="GW10" s="68">
        <v>0</v>
      </c>
      <c r="GX10" s="68">
        <v>0</v>
      </c>
      <c r="GY10" s="68">
        <v>0</v>
      </c>
      <c r="GZ10" s="68">
        <v>0</v>
      </c>
      <c r="HA10" s="68">
        <v>0</v>
      </c>
      <c r="HB10" s="68">
        <v>0</v>
      </c>
      <c r="HC10" s="68">
        <v>0</v>
      </c>
      <c r="HD10" s="68">
        <v>0</v>
      </c>
      <c r="HE10" s="68">
        <v>0</v>
      </c>
      <c r="HF10" s="68">
        <v>0</v>
      </c>
      <c r="HG10" s="68">
        <v>0</v>
      </c>
      <c r="HH10" s="32">
        <f t="shared" ref="HH10:HH12" si="111">SUM(HI10:NX10)</f>
        <v>0</v>
      </c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</row>
    <row r="11" spans="1:389" ht="15">
      <c r="A11" s="38" t="s">
        <v>431</v>
      </c>
      <c r="B11" s="84" t="s">
        <v>4005</v>
      </c>
      <c r="C11" s="38" t="s">
        <v>3827</v>
      </c>
      <c r="D11" s="38" t="s">
        <v>63</v>
      </c>
      <c r="E11" s="40">
        <f t="shared" si="72"/>
        <v>2380</v>
      </c>
      <c r="F11" s="40">
        <f t="shared" si="73"/>
        <v>0</v>
      </c>
      <c r="G11" s="40"/>
      <c r="H11" s="40">
        <f t="shared" si="74"/>
        <v>3</v>
      </c>
      <c r="I11" s="38" t="s">
        <v>398</v>
      </c>
      <c r="J11" s="34"/>
      <c r="K11" s="42">
        <v>100</v>
      </c>
      <c r="L11" s="42">
        <v>100</v>
      </c>
      <c r="M11" s="42">
        <v>100</v>
      </c>
      <c r="N11" s="43">
        <f t="shared" si="75"/>
        <v>16766</v>
      </c>
      <c r="O11" s="34"/>
      <c r="P11" s="44">
        <v>100</v>
      </c>
      <c r="Q11" s="43">
        <f t="shared" si="76"/>
        <v>5000</v>
      </c>
      <c r="R11" s="38" t="s">
        <v>800</v>
      </c>
      <c r="S11" s="34"/>
      <c r="T11" s="40" t="str">
        <f t="shared" si="77"/>
        <v>Mark I</v>
      </c>
      <c r="U11" s="34"/>
      <c r="V11" s="38">
        <v>1</v>
      </c>
      <c r="W11" s="38">
        <v>0</v>
      </c>
      <c r="X11" s="38">
        <v>1</v>
      </c>
      <c r="Y11" s="38">
        <v>1</v>
      </c>
      <c r="Z11" s="38" t="s">
        <v>800</v>
      </c>
      <c r="AA11" s="34">
        <f>VLOOKUP(Z11,Weight!$L$2:$T$19,5,0)</f>
        <v>0</v>
      </c>
      <c r="AB11" s="34"/>
      <c r="AC11" s="38">
        <v>150</v>
      </c>
      <c r="AD11" s="38">
        <v>0</v>
      </c>
      <c r="AE11" s="38">
        <v>20</v>
      </c>
      <c r="AF11" s="38">
        <v>2</v>
      </c>
      <c r="AG11" s="34"/>
      <c r="AH11" s="40">
        <f t="shared" si="78"/>
        <v>32</v>
      </c>
      <c r="AI11" s="40" t="str">
        <f t="shared" si="79"/>
        <v>3/1</v>
      </c>
      <c r="AJ11" s="40" t="str">
        <f t="shared" si="80"/>
        <v>OWA-1</v>
      </c>
      <c r="AK11" s="40">
        <f t="shared" si="81"/>
        <v>2</v>
      </c>
      <c r="AL11" s="40" t="str">
        <f t="shared" si="82"/>
        <v>15 ea.</v>
      </c>
      <c r="AM11" s="40" t="str">
        <f t="shared" si="83"/>
        <v>G/F</v>
      </c>
      <c r="AN11" s="38" t="s">
        <v>3829</v>
      </c>
      <c r="AO11" s="38" t="s">
        <v>3647</v>
      </c>
      <c r="AP11" s="40" t="str">
        <f t="shared" si="84"/>
        <v>OIA-1 (x2)</v>
      </c>
      <c r="AQ11" s="40" t="str">
        <f t="shared" si="85"/>
        <v>1 ea.</v>
      </c>
      <c r="AR11" s="34"/>
      <c r="AS11" s="40" t="str">
        <f t="shared" si="86"/>
        <v>OD-1</v>
      </c>
      <c r="AT11" s="40">
        <f t="shared" si="87"/>
        <v>2</v>
      </c>
      <c r="AU11" s="41" t="s">
        <v>3830</v>
      </c>
      <c r="AV11" s="40" t="str">
        <f>VLOOKUP(DU11,Beam!B:N,8,0)</f>
        <v>E</v>
      </c>
      <c r="AW11" s="40">
        <f>VLOOKUP(DU11,Beam!B:N,3,0)</f>
        <v>3</v>
      </c>
      <c r="AX11" s="40"/>
      <c r="AY11" s="40" t="str">
        <f>VLOOKUP(DU11,Beam!B:N,4,0)</f>
        <v>(-)</v>
      </c>
      <c r="AZ11" s="40" t="str">
        <f>VLOOKUP(DU11,Beam!B:N,5,0)</f>
        <v>(-)</v>
      </c>
      <c r="BA11" s="40" t="str">
        <f>VLOOKUP(DU11,Beam!B:N,6,0)</f>
        <v>(-)</v>
      </c>
      <c r="BB11" s="40" t="str">
        <f t="shared" si="88"/>
        <v>-</v>
      </c>
      <c r="BC11" s="40">
        <f t="shared" si="89"/>
        <v>0</v>
      </c>
      <c r="BD11" s="41" t="s">
        <v>2087</v>
      </c>
      <c r="BE11" s="40" t="str">
        <f>VLOOKUP(ED11,Beam!B:N,8,0)</f>
        <v>-</v>
      </c>
      <c r="BF11" s="40" t="str">
        <f>VLOOKUP(ED11,Beam!B:N,3,0)</f>
        <v>-</v>
      </c>
      <c r="BG11" s="40"/>
      <c r="BH11" s="40" t="str">
        <f>VLOOKUP(ED11,Beam!B:N,4,0)</f>
        <v>-</v>
      </c>
      <c r="BI11" s="40" t="str">
        <f>VLOOKUP(ED11,Beam!B:N,5,0)</f>
        <v>-</v>
      </c>
      <c r="BJ11" s="40" t="str">
        <f>VLOOKUP(ED11,Beam!B:N,6,0)</f>
        <v>-</v>
      </c>
      <c r="BK11" s="40" t="str">
        <f t="shared" si="90"/>
        <v>-</v>
      </c>
      <c r="BL11" s="40">
        <f t="shared" si="91"/>
        <v>0</v>
      </c>
      <c r="BM11" s="41" t="s">
        <v>2087</v>
      </c>
      <c r="BN11" s="40" t="str">
        <f>VLOOKUP(EM11,Beam!B:I,8,0)</f>
        <v>-</v>
      </c>
      <c r="BO11" s="40" t="str">
        <f>VLOOKUP(EM11,Beam!B:I,3,0)</f>
        <v>-</v>
      </c>
      <c r="BP11" s="40"/>
      <c r="BQ11" s="40" t="str">
        <f>VLOOKUP(EM11,Beam!B:I,4,0)</f>
        <v>-</v>
      </c>
      <c r="BR11" s="40" t="str">
        <f>VLOOKUP(EM11,Beam!B:I,5,0)</f>
        <v>-</v>
      </c>
      <c r="BS11" s="40" t="str">
        <f>VLOOKUP(EM11,Beam!B:I,6,0)</f>
        <v>-</v>
      </c>
      <c r="BT11" s="40" t="str">
        <f t="shared" si="92"/>
        <v>-</v>
      </c>
      <c r="BU11" s="40">
        <f t="shared" si="93"/>
        <v>0</v>
      </c>
      <c r="BV11" s="41" t="s">
        <v>3831</v>
      </c>
      <c r="BW11" s="40" t="str">
        <f>VLOOKUP(BT11,Torpedo!B:G,6,0)</f>
        <v>-</v>
      </c>
      <c r="BX11" s="40" t="str">
        <f>VLOOKUP(BT11,Torpedo!B:G,3,0)</f>
        <v>-</v>
      </c>
      <c r="BY11" s="40" t="str">
        <f>VLOOKUP(BT11,Torpedo!B:G,4,0)</f>
        <v>-</v>
      </c>
      <c r="BZ11" s="40" t="str">
        <f t="shared" si="94"/>
        <v>-</v>
      </c>
      <c r="CA11" s="40">
        <f t="shared" si="95"/>
        <v>0</v>
      </c>
      <c r="CB11" s="41" t="s">
        <v>2087</v>
      </c>
      <c r="CC11" s="40" t="str">
        <f>VLOOKUP(FC11,Torpedo!B:G,6,0)</f>
        <v>-</v>
      </c>
      <c r="CD11" s="40" t="str">
        <f>VLOOKUP(FC11,Torpedo!B:G,3,0)</f>
        <v>-</v>
      </c>
      <c r="CE11" s="40" t="str">
        <f>VLOOKUP(FC11,Torpedo!B:G,4,0)</f>
        <v>-</v>
      </c>
      <c r="CF11" s="40" t="str">
        <f t="shared" si="96"/>
        <v>-</v>
      </c>
      <c r="CG11" s="40">
        <f t="shared" si="97"/>
        <v>0</v>
      </c>
      <c r="CH11" s="41" t="s">
        <v>2087</v>
      </c>
      <c r="CI11" s="40" t="str">
        <f>VLOOKUP(FJ11,Torpedo!B:G,6,0)</f>
        <v>-</v>
      </c>
      <c r="CJ11" s="40" t="str">
        <f>VLOOKUP(FJ11,Torpedo!B:G,3,0)</f>
        <v>-</v>
      </c>
      <c r="CK11" s="40" t="str">
        <f>VLOOKUP(FJ11,Torpedo!B:G,4,0)</f>
        <v>-</v>
      </c>
      <c r="CL11" s="40"/>
      <c r="CM11" s="40" t="str">
        <f t="shared" si="98"/>
        <v>OSA</v>
      </c>
      <c r="CN11" s="40" t="str">
        <f t="shared" si="99"/>
        <v>1/1</v>
      </c>
      <c r="CO11" s="40">
        <f t="shared" si="100"/>
        <v>4</v>
      </c>
      <c r="CP11" s="40"/>
      <c r="CQ11" s="40">
        <f t="shared" si="101"/>
        <v>25.3</v>
      </c>
      <c r="CR11" s="40">
        <f t="shared" si="102"/>
        <v>1.2</v>
      </c>
      <c r="CS11" s="40"/>
      <c r="CT11" s="39" t="s">
        <v>707</v>
      </c>
      <c r="CU11" s="36">
        <v>1</v>
      </c>
      <c r="CV11" s="32">
        <f>(VLOOKUP(CT11,Computer!C:K,5,0))*CU11</f>
        <v>0.1</v>
      </c>
      <c r="CW11" s="32">
        <f>(VLOOKUP(CT11,Computer!C:K,2,0))*CU11</f>
        <v>40</v>
      </c>
      <c r="CX11" s="32">
        <f>(VLOOKUP(CT11,Computer!C:K,6,0))*CU11</f>
        <v>2</v>
      </c>
      <c r="CY11" s="32">
        <f>(VLOOKUP(CT11,Computer!C:K,9,0))</f>
        <v>2198</v>
      </c>
      <c r="CZ11" s="33">
        <f>(VLOOKUP(CT11,Computer!C:K,8,0))*CU11</f>
        <v>3</v>
      </c>
      <c r="DA11" s="39" t="s">
        <v>1399</v>
      </c>
      <c r="DB11" s="36">
        <v>2</v>
      </c>
      <c r="DC11" s="32">
        <f>VLOOKUP(DA11,Warp!B:U,(2+DB11),0)</f>
        <v>15</v>
      </c>
      <c r="DD11" s="36" t="s">
        <v>401</v>
      </c>
      <c r="DE11" s="32">
        <f>VLOOKUP(DA11,Warp!B:U,15,0)*DB11</f>
        <v>1</v>
      </c>
      <c r="DF11" s="32" t="str">
        <f>VLOOKUP(DA11,Warp!B:U,(10+DB11),0)</f>
        <v>G/F</v>
      </c>
      <c r="DG11" s="32">
        <f>VLOOKUP(DA11,Warp!B:U,2,0)*DB11</f>
        <v>12000</v>
      </c>
      <c r="DH11" s="32">
        <f>VLOOKUP(DA11,Warp!B:U,20,0)</f>
        <v>2231</v>
      </c>
      <c r="DI11" s="32">
        <f>VLOOKUP(DA11,Warp!B:U,(15+DB11),0)</f>
        <v>145</v>
      </c>
      <c r="DJ11" s="32">
        <f>VLOOKUP(DA11,Warp!B:U,(6+DB11),0)</f>
        <v>40</v>
      </c>
      <c r="DK11" s="33">
        <f>VLOOKUP((DC11*DB11),MPR!A:S,(VLOOKUP(DD11,Weight!$G$2:$H$19,2,0)),0)</f>
        <v>14</v>
      </c>
      <c r="DL11" s="39" t="s">
        <v>1905</v>
      </c>
      <c r="DM11" s="36">
        <v>2</v>
      </c>
      <c r="DN11" s="32">
        <f>VLOOKUP(DL11,Impulse!B:K,3,0)</f>
        <v>1</v>
      </c>
      <c r="DO11" s="32">
        <f>VLOOKUP(DL11,Impulse!B:K,2,0)*DM11</f>
        <v>46</v>
      </c>
      <c r="DP11" s="32">
        <f>VLOOKUP(DL11,Impulse!B:K,7,0)*DM11</f>
        <v>0.2</v>
      </c>
      <c r="DQ11" s="32" t="str">
        <f>VLOOKUP(DL11,Impulse!B:K,10,0)</f>
        <v>2199</v>
      </c>
      <c r="DR11" s="32">
        <f>(VLOOKUP(DL11,Impulse!B:K,9,0))*DM11</f>
        <v>20</v>
      </c>
      <c r="DS11" s="32">
        <f>(VLOOKUP(DL11,Impulse!B:K,4,0))</f>
        <v>2</v>
      </c>
      <c r="DT11" s="33">
        <f>VLOOKUP((DN11*DM11),MPR!A:S,(VLOOKUP(DD11,Weight!$G$2:$H$19,2,0)),0)</f>
        <v>1</v>
      </c>
      <c r="DU11" s="39" t="s">
        <v>2608</v>
      </c>
      <c r="DV11" s="36">
        <v>2</v>
      </c>
      <c r="DW11" s="36">
        <v>2</v>
      </c>
      <c r="DX11" s="36">
        <v>0</v>
      </c>
      <c r="DY11" s="32">
        <f>VLOOKUP(DU11,Beam!B:N,2,0)*DV11</f>
        <v>120</v>
      </c>
      <c r="DZ11" s="32">
        <f>((VLOOKUP(DU11,Beam!B:N,10,0))*DW11)+((VLOOKUP(DU11,Beam!B:N,11,0))*DX11)</f>
        <v>0.4</v>
      </c>
      <c r="EA11" s="32">
        <f>VLOOKUP(DU11,Beam!B:N,13,0)</f>
        <v>2198</v>
      </c>
      <c r="EB11" s="32">
        <f>(VLOOKUP(DU11,Beam!B:N,12,0))*DV11</f>
        <v>18</v>
      </c>
      <c r="EC11" s="33">
        <f>(VLOOKUP(DU11,Beam!B:N,9,0))*DV11</f>
        <v>1.2</v>
      </c>
      <c r="ED11" s="39" t="s">
        <v>2087</v>
      </c>
      <c r="EE11" s="36">
        <v>0</v>
      </c>
      <c r="EF11" s="36">
        <v>0</v>
      </c>
      <c r="EG11" s="36">
        <v>0</v>
      </c>
      <c r="EH11" s="32">
        <f>VLOOKUP(ED11,Beam!B:N,2,0)*EE11</f>
        <v>0</v>
      </c>
      <c r="EI11" s="32">
        <f>(VLOOKUP(ED11,Beam!B:N,10,0)*EF11)+(VLOOKUP(ED11,Beam!B:N,11,0)*EG11)</f>
        <v>0</v>
      </c>
      <c r="EJ11" s="32">
        <f>VLOOKUP(ED11,Beam!B:N,13,0)</f>
        <v>0</v>
      </c>
      <c r="EK11" s="32">
        <f>VLOOKUP(ED11,Beam!B:N,12,0)*EE11</f>
        <v>0</v>
      </c>
      <c r="EL11" s="33">
        <f>VLOOKUP(ED11,Beam!B:N,9,0)*EE11</f>
        <v>0</v>
      </c>
      <c r="EM11" s="39" t="s">
        <v>2087</v>
      </c>
      <c r="EN11" s="36">
        <v>0</v>
      </c>
      <c r="EO11" s="36">
        <v>0</v>
      </c>
      <c r="EP11" s="36">
        <v>0</v>
      </c>
      <c r="EQ11" s="32">
        <f>VLOOKUP(EM11,Beam!B:N,2,0)*EN11</f>
        <v>0</v>
      </c>
      <c r="ER11" s="32">
        <f>(VLOOKUP(EM11,Beam!B:N,10,0)*EO11)+(VLOOKUP(EM11,Beam!B:N,11,0)*EP11)</f>
        <v>0</v>
      </c>
      <c r="ES11" s="32">
        <f>VLOOKUP(EM11,Beam!B:N,13,0)</f>
        <v>0</v>
      </c>
      <c r="ET11" s="32">
        <f>VLOOKUP(EM11,Beam!B:N,12,0)*EN11</f>
        <v>0</v>
      </c>
      <c r="EU11" s="33">
        <f>VLOOKUP(EM11,Beam!B:N,9,0)*EN11</f>
        <v>0</v>
      </c>
      <c r="EV11" s="39" t="s">
        <v>2087</v>
      </c>
      <c r="EW11" s="36">
        <v>0</v>
      </c>
      <c r="EX11" s="32">
        <f>VLOOKUP(EV11,Torpedo!B:K,2,0)*EW11</f>
        <v>0</v>
      </c>
      <c r="EY11" s="32">
        <f>VLOOKUP(EV11,Torpedo!B:K,8,0)*EW11</f>
        <v>0</v>
      </c>
      <c r="EZ11" s="32">
        <f>VLOOKUP(EV11,Torpedo!B:K,10,0)</f>
        <v>0</v>
      </c>
      <c r="FA11" s="32">
        <f>VLOOKUP(EV11,Torpedo!B:K,9,0)*EW11</f>
        <v>0</v>
      </c>
      <c r="FB11" s="33">
        <f>VLOOKUP(EV11,Torpedo!B:K,7,0)*EW11</f>
        <v>0</v>
      </c>
      <c r="FC11" s="39" t="s">
        <v>2087</v>
      </c>
      <c r="FD11" s="36">
        <v>0</v>
      </c>
      <c r="FE11" s="32">
        <f>VLOOKUP(FC11,Torpedo!B:K,2,0)*FD11</f>
        <v>0</v>
      </c>
      <c r="FF11" s="32">
        <f>VLOOKUP(FC11,Torpedo!B:K,8,0)*FD11</f>
        <v>0</v>
      </c>
      <c r="FG11" s="32">
        <f>VLOOKUP(FC11,Torpedo!B:K,10,0)</f>
        <v>0</v>
      </c>
      <c r="FH11" s="32">
        <f>VLOOKUP(FC11,Torpedo!B:K,9,0)*FD11</f>
        <v>0</v>
      </c>
      <c r="FI11" s="33">
        <f>VLOOKUP(FC11,Torpedo!B:K,7,0)*FD11</f>
        <v>0</v>
      </c>
      <c r="FJ11" s="39" t="s">
        <v>2087</v>
      </c>
      <c r="FK11" s="36">
        <v>0</v>
      </c>
      <c r="FL11" s="32">
        <f>VLOOKUP(FJ11,Torpedo!B:K,2,0)*FK11</f>
        <v>0</v>
      </c>
      <c r="FM11" s="32">
        <f>VLOOKUP(FJ11,Torpedo!B:K,8,0)*FK11</f>
        <v>0</v>
      </c>
      <c r="FN11" s="32">
        <f>VLOOKUP(FJ11,Torpedo!B:K,10,0)</f>
        <v>0</v>
      </c>
      <c r="FO11" s="32">
        <f>VLOOKUP(FJ11,Torpedo!B:K,9,0)*FK11</f>
        <v>0</v>
      </c>
      <c r="FP11" s="33">
        <f>VLOOKUP(FJ11,Torpedo!B:K,7,0)*FK11</f>
        <v>0</v>
      </c>
      <c r="FQ11" s="39" t="s">
        <v>3277</v>
      </c>
      <c r="FR11" s="32" t="str">
        <f>VLOOKUP(FQ11,shields!B:AW,8,0)</f>
        <v>1/1</v>
      </c>
      <c r="FS11" s="32">
        <f>VLOOKUP(FQ11,shields!B:AW,(8+GO11),0)</f>
        <v>4</v>
      </c>
      <c r="FT11" s="32">
        <f>VLOOKUP(FQ11,shields!B:AW,2,0)</f>
        <v>60</v>
      </c>
      <c r="FU11" s="32">
        <f>VLOOKUP(FQ11,shields!B:AW,5,0)</f>
        <v>0.2</v>
      </c>
      <c r="FV11" s="32">
        <f>VLOOKUP(FQ11,shields!B:AW,6,0)</f>
        <v>1</v>
      </c>
      <c r="FW11" s="32">
        <f>VLOOKUP(FQ11,shields!B:AW,7,0)</f>
        <v>2199</v>
      </c>
      <c r="FX11" s="32">
        <f>VLOOKUP(FQ11,shields!B:AW,3,0)</f>
        <v>2</v>
      </c>
      <c r="FY11" s="32">
        <f>VLOOKUP(FQ11,shields!B:AW,(28+GO11),0)</f>
        <v>6</v>
      </c>
      <c r="FZ11" s="33">
        <f>VLOOKUP(FQ11,shields!B:AW,4,0)</f>
        <v>1</v>
      </c>
      <c r="GA11" s="32">
        <f t="shared" si="103"/>
        <v>16766</v>
      </c>
      <c r="GB11" s="34">
        <f t="shared" si="104"/>
        <v>2</v>
      </c>
      <c r="GC11" s="38">
        <v>1</v>
      </c>
      <c r="GD11" s="34">
        <f t="shared" si="105"/>
        <v>3</v>
      </c>
      <c r="GE11" s="93">
        <f>((CZ11+DI11+DR11+EB11+EK11+ET11+FA11+FH11+FO11+FV11)+VLOOKUP(D11,Weight!$A$2:$F$21,4,0)+VLOOKUP(D11,Weight!$A$2:$F$21,5,0)*GD11)*1000000</f>
        <v>192000000</v>
      </c>
      <c r="GF11" s="34">
        <f t="shared" si="106"/>
        <v>25.3</v>
      </c>
      <c r="GG11" s="35">
        <f t="shared" si="107"/>
        <v>2231</v>
      </c>
      <c r="GH11" s="36">
        <v>2380</v>
      </c>
      <c r="GI11" s="36"/>
      <c r="GJ11" s="33">
        <f t="shared" si="108"/>
        <v>-2380</v>
      </c>
      <c r="GK11" s="39" t="s">
        <v>3847</v>
      </c>
      <c r="GL11" s="36"/>
      <c r="GM11" s="37"/>
      <c r="GN11" s="36"/>
      <c r="GO11" s="32">
        <f t="shared" si="109"/>
        <v>2</v>
      </c>
      <c r="GP11" s="32">
        <f>VLOOKUP(D11,Weight!A:C,2,0)</f>
        <v>5000</v>
      </c>
      <c r="GQ11" s="32">
        <f>VLOOKUP(D11,Weight!A:C,3,0)</f>
        <v>15000</v>
      </c>
      <c r="GR11" s="32" t="str">
        <f>VLOOKUP(GO11,'Full Crew Complement'!$Z$8:$AC$27,3,0)&amp;"/"&amp;VLOOKUP(GO11,'Full Crew Complement'!$Z$8:$AC$27,4,0)</f>
        <v>3/9</v>
      </c>
      <c r="GS11" s="36"/>
      <c r="GT11" s="52">
        <f t="shared" si="110"/>
        <v>0</v>
      </c>
      <c r="GU11" s="54">
        <f t="shared" si="30"/>
        <v>0</v>
      </c>
      <c r="GV11" s="68"/>
      <c r="GW11" s="68">
        <v>0</v>
      </c>
      <c r="GX11" s="68">
        <v>0</v>
      </c>
      <c r="GY11" s="68">
        <v>0</v>
      </c>
      <c r="GZ11" s="68">
        <v>0</v>
      </c>
      <c r="HA11" s="68">
        <v>0</v>
      </c>
      <c r="HB11" s="68">
        <v>0</v>
      </c>
      <c r="HC11" s="68">
        <v>0</v>
      </c>
      <c r="HD11" s="68">
        <v>0</v>
      </c>
      <c r="HE11" s="68">
        <v>0</v>
      </c>
      <c r="HF11" s="68">
        <v>0</v>
      </c>
      <c r="HG11" s="68">
        <v>0</v>
      </c>
      <c r="HH11" s="32">
        <f t="shared" si="111"/>
        <v>0</v>
      </c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</row>
    <row r="12" spans="1:389" ht="15">
      <c r="A12" s="38" t="s">
        <v>4004</v>
      </c>
      <c r="B12" s="84" t="s">
        <v>4005</v>
      </c>
      <c r="C12" s="38" t="s">
        <v>3823</v>
      </c>
      <c r="D12" s="38" t="s">
        <v>63</v>
      </c>
      <c r="E12" s="40">
        <f t="shared" si="72"/>
        <v>2380</v>
      </c>
      <c r="F12" s="40">
        <f t="shared" si="73"/>
        <v>0</v>
      </c>
      <c r="G12" s="40"/>
      <c r="H12" s="40">
        <f t="shared" si="74"/>
        <v>3</v>
      </c>
      <c r="I12" s="38" t="s">
        <v>398</v>
      </c>
      <c r="J12" s="34"/>
      <c r="K12" s="42">
        <v>100</v>
      </c>
      <c r="L12" s="42">
        <v>100</v>
      </c>
      <c r="M12" s="42">
        <v>100</v>
      </c>
      <c r="N12" s="43">
        <f t="shared" si="75"/>
        <v>11441</v>
      </c>
      <c r="O12" s="34"/>
      <c r="P12" s="44">
        <v>100</v>
      </c>
      <c r="Q12" s="43">
        <f t="shared" si="76"/>
        <v>5000</v>
      </c>
      <c r="R12" s="38" t="s">
        <v>800</v>
      </c>
      <c r="S12" s="34"/>
      <c r="T12" s="40" t="str">
        <f t="shared" si="77"/>
        <v>R-1m</v>
      </c>
      <c r="U12" s="34"/>
      <c r="V12" s="38">
        <v>1</v>
      </c>
      <c r="W12" s="38">
        <v>0</v>
      </c>
      <c r="X12" s="38">
        <v>1</v>
      </c>
      <c r="Y12" s="38">
        <v>1</v>
      </c>
      <c r="Z12" s="38" t="s">
        <v>3625</v>
      </c>
      <c r="AA12" s="34">
        <f>VLOOKUP(Z12,Weight!$L$2:$T$19,5,0)</f>
        <v>15</v>
      </c>
      <c r="AB12" s="34"/>
      <c r="AC12" s="38">
        <v>150</v>
      </c>
      <c r="AD12" s="38">
        <v>0</v>
      </c>
      <c r="AE12" s="38">
        <v>20</v>
      </c>
      <c r="AF12" s="38">
        <v>2</v>
      </c>
      <c r="AG12" s="34"/>
      <c r="AH12" s="40">
        <f t="shared" si="78"/>
        <v>14</v>
      </c>
      <c r="AI12" s="40" t="str">
        <f t="shared" si="79"/>
        <v>3/1</v>
      </c>
      <c r="AJ12" s="40" t="str">
        <f t="shared" si="80"/>
        <v>RWA-1</v>
      </c>
      <c r="AK12" s="40">
        <f t="shared" si="81"/>
        <v>2</v>
      </c>
      <c r="AL12" s="40" t="str">
        <f t="shared" si="82"/>
        <v>6 ea.</v>
      </c>
      <c r="AM12" s="40" t="str">
        <f t="shared" si="83"/>
        <v>M/O</v>
      </c>
      <c r="AN12" s="38" t="s">
        <v>3829</v>
      </c>
      <c r="AO12" s="38" t="s">
        <v>3647</v>
      </c>
      <c r="AP12" s="40" t="str">
        <f t="shared" si="84"/>
        <v>RIA-1 (x2)</v>
      </c>
      <c r="AQ12" s="40" t="str">
        <f t="shared" si="85"/>
        <v>1 ea.</v>
      </c>
      <c r="AR12" s="34"/>
      <c r="AS12" s="40" t="str">
        <f t="shared" si="86"/>
        <v>RB-1</v>
      </c>
      <c r="AT12" s="40">
        <f t="shared" si="87"/>
        <v>2</v>
      </c>
      <c r="AU12" s="41" t="s">
        <v>3830</v>
      </c>
      <c r="AV12" s="40" t="str">
        <f>VLOOKUP(DU12,Beam!B:N,8,0)</f>
        <v>G</v>
      </c>
      <c r="AW12" s="40">
        <f>VLOOKUP(DU12,Beam!B:N,3,0)</f>
        <v>2</v>
      </c>
      <c r="AX12" s="40"/>
      <c r="AY12" s="40" t="str">
        <f>VLOOKUP(DU12,Beam!B:N,4,0)</f>
        <v>(-)</v>
      </c>
      <c r="AZ12" s="40" t="str">
        <f>VLOOKUP(DU12,Beam!B:N,5,0)</f>
        <v>(-)</v>
      </c>
      <c r="BA12" s="40" t="str">
        <f>VLOOKUP(DU12,Beam!B:N,6,0)</f>
        <v>(-)</v>
      </c>
      <c r="BB12" s="40" t="str">
        <f t="shared" si="88"/>
        <v>-</v>
      </c>
      <c r="BC12" s="40">
        <f t="shared" si="89"/>
        <v>0</v>
      </c>
      <c r="BD12" s="41" t="s">
        <v>2087</v>
      </c>
      <c r="BE12" s="40" t="str">
        <f>VLOOKUP(ED12,Beam!B:N,8,0)</f>
        <v>-</v>
      </c>
      <c r="BF12" s="40" t="str">
        <f>VLOOKUP(ED12,Beam!B:N,3,0)</f>
        <v>-</v>
      </c>
      <c r="BG12" s="40"/>
      <c r="BH12" s="40" t="str">
        <f>VLOOKUP(ED12,Beam!B:N,4,0)</f>
        <v>-</v>
      </c>
      <c r="BI12" s="40" t="str">
        <f>VLOOKUP(ED12,Beam!B:N,5,0)</f>
        <v>-</v>
      </c>
      <c r="BJ12" s="40" t="str">
        <f>VLOOKUP(ED12,Beam!B:N,6,0)</f>
        <v>-</v>
      </c>
      <c r="BK12" s="40" t="str">
        <f t="shared" si="90"/>
        <v>-</v>
      </c>
      <c r="BL12" s="40">
        <f t="shared" si="91"/>
        <v>0</v>
      </c>
      <c r="BM12" s="41" t="s">
        <v>2087</v>
      </c>
      <c r="BN12" s="40" t="str">
        <f>VLOOKUP(EM12,Beam!B:I,8,0)</f>
        <v>-</v>
      </c>
      <c r="BO12" s="40" t="str">
        <f>VLOOKUP(EM12,Beam!B:I,3,0)</f>
        <v>-</v>
      </c>
      <c r="BP12" s="40"/>
      <c r="BQ12" s="40" t="str">
        <f>VLOOKUP(EM12,Beam!B:I,4,0)</f>
        <v>-</v>
      </c>
      <c r="BR12" s="40" t="str">
        <f>VLOOKUP(EM12,Beam!B:I,5,0)</f>
        <v>-</v>
      </c>
      <c r="BS12" s="40" t="str">
        <f>VLOOKUP(EM12,Beam!B:I,6,0)</f>
        <v>-</v>
      </c>
      <c r="BT12" s="40" t="str">
        <f t="shared" si="92"/>
        <v>-</v>
      </c>
      <c r="BU12" s="40">
        <f t="shared" si="93"/>
        <v>0</v>
      </c>
      <c r="BV12" s="41" t="s">
        <v>3831</v>
      </c>
      <c r="BW12" s="40" t="str">
        <f>VLOOKUP(BT12,Torpedo!B:G,6,0)</f>
        <v>-</v>
      </c>
      <c r="BX12" s="40" t="str">
        <f>VLOOKUP(BT12,Torpedo!B:G,3,0)</f>
        <v>-</v>
      </c>
      <c r="BY12" s="40" t="str">
        <f>VLOOKUP(BT12,Torpedo!B:G,4,0)</f>
        <v>-</v>
      </c>
      <c r="BZ12" s="40" t="str">
        <f t="shared" si="94"/>
        <v>-</v>
      </c>
      <c r="CA12" s="40">
        <f t="shared" si="95"/>
        <v>0</v>
      </c>
      <c r="CB12" s="41" t="s">
        <v>2087</v>
      </c>
      <c r="CC12" s="40" t="str">
        <f>VLOOKUP(FC12,Torpedo!B:G,6,0)</f>
        <v>-</v>
      </c>
      <c r="CD12" s="40" t="str">
        <f>VLOOKUP(FC12,Torpedo!B:G,3,0)</f>
        <v>-</v>
      </c>
      <c r="CE12" s="40" t="str">
        <f>VLOOKUP(FC12,Torpedo!B:G,4,0)</f>
        <v>-</v>
      </c>
      <c r="CF12" s="40" t="str">
        <f t="shared" si="96"/>
        <v>-</v>
      </c>
      <c r="CG12" s="40">
        <f t="shared" si="97"/>
        <v>0</v>
      </c>
      <c r="CH12" s="41" t="s">
        <v>2087</v>
      </c>
      <c r="CI12" s="40" t="str">
        <f>VLOOKUP(FJ12,Torpedo!B:G,6,0)</f>
        <v>-</v>
      </c>
      <c r="CJ12" s="40" t="str">
        <f>VLOOKUP(FJ12,Torpedo!B:G,3,0)</f>
        <v>-</v>
      </c>
      <c r="CK12" s="40" t="str">
        <f>VLOOKUP(FJ12,Torpedo!B:G,4,0)</f>
        <v>-</v>
      </c>
      <c r="CL12" s="40"/>
      <c r="CM12" s="40" t="str">
        <f t="shared" si="98"/>
        <v>RSA</v>
      </c>
      <c r="CN12" s="40" t="str">
        <f t="shared" si="99"/>
        <v>1/1</v>
      </c>
      <c r="CO12" s="40">
        <f t="shared" si="100"/>
        <v>5</v>
      </c>
      <c r="CP12" s="40"/>
      <c r="CQ12" s="40">
        <f t="shared" si="101"/>
        <v>17.8</v>
      </c>
      <c r="CR12" s="40">
        <f t="shared" si="102"/>
        <v>1</v>
      </c>
      <c r="CS12" s="40"/>
      <c r="CT12" s="39" t="s">
        <v>4007</v>
      </c>
      <c r="CU12" s="36">
        <v>1</v>
      </c>
      <c r="CV12" s="32">
        <f>(VLOOKUP(CT12,Computer!C:K,5,0))*CU12</f>
        <v>0.1</v>
      </c>
      <c r="CW12" s="32">
        <f>(VLOOKUP(CT12,Computer!C:K,2,0))*CU12</f>
        <v>60</v>
      </c>
      <c r="CX12" s="32">
        <f>(VLOOKUP(CT12,Computer!C:K,6,0))*CU12</f>
        <v>3</v>
      </c>
      <c r="CY12" s="32">
        <f>(VLOOKUP(CT12,Computer!C:K,9,0))</f>
        <v>2220</v>
      </c>
      <c r="CZ12" s="33">
        <f>(VLOOKUP(CT12,Computer!C:K,8,0))*CU12</f>
        <v>6</v>
      </c>
      <c r="DA12" s="39" t="s">
        <v>1436</v>
      </c>
      <c r="DB12" s="36">
        <v>2</v>
      </c>
      <c r="DC12" s="32">
        <f>VLOOKUP(DA12,Warp!B:U,(2+DB12),0)</f>
        <v>6</v>
      </c>
      <c r="DD12" s="36" t="s">
        <v>401</v>
      </c>
      <c r="DE12" s="32">
        <f>VLOOKUP(DA12,Warp!B:U,15,0)*DB12</f>
        <v>0.4</v>
      </c>
      <c r="DF12" s="32" t="str">
        <f>VLOOKUP(DA12,Warp!B:U,(10+DB12),0)</f>
        <v>M/O</v>
      </c>
      <c r="DG12" s="32">
        <f>VLOOKUP(DA12,Warp!B:U,2,0)*DB12</f>
        <v>6000</v>
      </c>
      <c r="DH12" s="32">
        <f>VLOOKUP(DA12,Warp!B:U,20,0)</f>
        <v>2241</v>
      </c>
      <c r="DI12" s="32">
        <f>VLOOKUP(DA12,Warp!B:U,(15+DB12),0)</f>
        <v>9.6</v>
      </c>
      <c r="DJ12" s="32">
        <f>VLOOKUP(DA12,Warp!B:U,(6+DB12),0)</f>
        <v>8</v>
      </c>
      <c r="DK12" s="33">
        <f>VLOOKUP((DC12*DB12),MPR!A:S,(VLOOKUP(DD12,Weight!$G$2:$H$19,2,0)),0)</f>
        <v>5.5</v>
      </c>
      <c r="DL12" s="39" t="s">
        <v>1951</v>
      </c>
      <c r="DM12" s="36">
        <v>2</v>
      </c>
      <c r="DN12" s="32">
        <f>VLOOKUP(DL12,Impulse!B:K,3,0)</f>
        <v>1</v>
      </c>
      <c r="DO12" s="32">
        <f>VLOOKUP(DL12,Impulse!B:K,2,0)*DM12</f>
        <v>376</v>
      </c>
      <c r="DP12" s="32">
        <f>VLOOKUP(DL12,Impulse!B:K,7,0)*DM12</f>
        <v>0.2</v>
      </c>
      <c r="DQ12" s="32">
        <f>VLOOKUP(DL12,Impulse!B:K,10,0)</f>
        <v>2220</v>
      </c>
      <c r="DR12" s="32">
        <f>(VLOOKUP(DL12,Impulse!B:K,9,0))*DM12</f>
        <v>20</v>
      </c>
      <c r="DS12" s="32">
        <f>(VLOOKUP(DL12,Impulse!B:K,4,0))</f>
        <v>3</v>
      </c>
      <c r="DT12" s="33">
        <f>VLOOKUP((DN12*DM12),MPR!A:S,(VLOOKUP(DD12,Weight!$G$2:$H$19,2,0)),0)</f>
        <v>1</v>
      </c>
      <c r="DU12" s="39" t="s">
        <v>2651</v>
      </c>
      <c r="DV12" s="36">
        <v>2</v>
      </c>
      <c r="DW12" s="36">
        <v>2</v>
      </c>
      <c r="DX12" s="36">
        <v>0</v>
      </c>
      <c r="DY12" s="32">
        <f>VLOOKUP(DU12,Beam!B:N,2,0)*DV12</f>
        <v>400</v>
      </c>
      <c r="DZ12" s="32">
        <f>((VLOOKUP(DU12,Beam!B:N,10,0))*DW12)+((VLOOKUP(DU12,Beam!B:N,11,0))*DX12)</f>
        <v>1</v>
      </c>
      <c r="EA12" s="32">
        <f>VLOOKUP(DU12,Beam!B:N,13,0)</f>
        <v>2225</v>
      </c>
      <c r="EB12" s="32">
        <f>(VLOOKUP(DU12,Beam!B:N,12,0))*DV12</f>
        <v>60</v>
      </c>
      <c r="EC12" s="33">
        <f>(VLOOKUP(DU12,Beam!B:N,9,0))*DV12</f>
        <v>1</v>
      </c>
      <c r="ED12" s="39" t="s">
        <v>2087</v>
      </c>
      <c r="EE12" s="36">
        <v>0</v>
      </c>
      <c r="EF12" s="36">
        <v>0</v>
      </c>
      <c r="EG12" s="36">
        <v>0</v>
      </c>
      <c r="EH12" s="32">
        <f>VLOOKUP(ED12,Beam!B:N,2,0)*EE12</f>
        <v>0</v>
      </c>
      <c r="EI12" s="32">
        <f>(VLOOKUP(ED12,Beam!B:N,10,0)*EF12)+(VLOOKUP(ED12,Beam!B:N,11,0)*EG12)</f>
        <v>0</v>
      </c>
      <c r="EJ12" s="32">
        <f>VLOOKUP(ED12,Beam!B:N,13,0)</f>
        <v>0</v>
      </c>
      <c r="EK12" s="32">
        <f>VLOOKUP(ED12,Beam!B:N,12,0)*EE12</f>
        <v>0</v>
      </c>
      <c r="EL12" s="33">
        <f>VLOOKUP(ED12,Beam!B:N,9,0)*EE12</f>
        <v>0</v>
      </c>
      <c r="EM12" s="39" t="s">
        <v>2087</v>
      </c>
      <c r="EN12" s="36">
        <v>0</v>
      </c>
      <c r="EO12" s="36">
        <v>0</v>
      </c>
      <c r="EP12" s="36">
        <v>0</v>
      </c>
      <c r="EQ12" s="32">
        <f>VLOOKUP(EM12,Beam!B:N,2,0)*EN12</f>
        <v>0</v>
      </c>
      <c r="ER12" s="32">
        <f>(VLOOKUP(EM12,Beam!B:N,10,0)*EO12)+(VLOOKUP(EM12,Beam!B:N,11,0)*EP12)</f>
        <v>0</v>
      </c>
      <c r="ES12" s="32">
        <f>VLOOKUP(EM12,Beam!B:N,13,0)</f>
        <v>0</v>
      </c>
      <c r="ET12" s="32">
        <f>VLOOKUP(EM12,Beam!B:N,12,0)*EN12</f>
        <v>0</v>
      </c>
      <c r="EU12" s="33">
        <f>VLOOKUP(EM12,Beam!B:N,9,0)*EN12</f>
        <v>0</v>
      </c>
      <c r="EV12" s="39" t="s">
        <v>2087</v>
      </c>
      <c r="EW12" s="36">
        <v>0</v>
      </c>
      <c r="EX12" s="32">
        <f>VLOOKUP(EV12,Torpedo!B:K,2,0)*EW12</f>
        <v>0</v>
      </c>
      <c r="EY12" s="32">
        <f>VLOOKUP(EV12,Torpedo!B:K,8,0)*EW12</f>
        <v>0</v>
      </c>
      <c r="EZ12" s="32">
        <f>VLOOKUP(EV12,Torpedo!B:K,10,0)</f>
        <v>0</v>
      </c>
      <c r="FA12" s="32">
        <f>VLOOKUP(EV12,Torpedo!B:K,9,0)*EW12</f>
        <v>0</v>
      </c>
      <c r="FB12" s="33">
        <f>VLOOKUP(EV12,Torpedo!B:K,7,0)*EW12</f>
        <v>0</v>
      </c>
      <c r="FC12" s="39" t="s">
        <v>2087</v>
      </c>
      <c r="FD12" s="36">
        <v>0</v>
      </c>
      <c r="FE12" s="32">
        <f>VLOOKUP(FC12,Torpedo!B:K,2,0)*FD12</f>
        <v>0</v>
      </c>
      <c r="FF12" s="32">
        <f>VLOOKUP(FC12,Torpedo!B:K,8,0)*FD12</f>
        <v>0</v>
      </c>
      <c r="FG12" s="32">
        <f>VLOOKUP(FC12,Torpedo!B:K,10,0)</f>
        <v>0</v>
      </c>
      <c r="FH12" s="32">
        <f>VLOOKUP(FC12,Torpedo!B:K,9,0)*FD12</f>
        <v>0</v>
      </c>
      <c r="FI12" s="33">
        <f>VLOOKUP(FC12,Torpedo!B:K,7,0)*FD12</f>
        <v>0</v>
      </c>
      <c r="FJ12" s="39" t="s">
        <v>2087</v>
      </c>
      <c r="FK12" s="36">
        <v>0</v>
      </c>
      <c r="FL12" s="32">
        <f>VLOOKUP(FJ12,Torpedo!B:K,2,0)*FK12</f>
        <v>0</v>
      </c>
      <c r="FM12" s="32">
        <f>VLOOKUP(FJ12,Torpedo!B:K,8,0)*FK12</f>
        <v>0</v>
      </c>
      <c r="FN12" s="32">
        <f>VLOOKUP(FJ12,Torpedo!B:K,10,0)</f>
        <v>0</v>
      </c>
      <c r="FO12" s="32">
        <f>VLOOKUP(FJ12,Torpedo!B:K,9,0)*FK12</f>
        <v>0</v>
      </c>
      <c r="FP12" s="33">
        <f>VLOOKUP(FJ12,Torpedo!B:K,7,0)*FK12</f>
        <v>0</v>
      </c>
      <c r="FQ12" s="39" t="s">
        <v>3340</v>
      </c>
      <c r="FR12" s="32" t="str">
        <f>VLOOKUP(FQ12,shields!B:AW,8,0)</f>
        <v>1/1</v>
      </c>
      <c r="FS12" s="32">
        <f>VLOOKUP(FQ12,shields!B:AW,(8+GO12),0)</f>
        <v>5</v>
      </c>
      <c r="FT12" s="32">
        <f>VLOOKUP(FQ12,shields!B:AW,2,0)</f>
        <v>105</v>
      </c>
      <c r="FU12" s="32">
        <f>VLOOKUP(FQ12,shields!B:AW,5,0)</f>
        <v>0.2</v>
      </c>
      <c r="FV12" s="32">
        <f>VLOOKUP(FQ12,shields!B:AW,6,0)</f>
        <v>3</v>
      </c>
      <c r="FW12" s="32">
        <f>VLOOKUP(FQ12,shields!B:AW,7,0)</f>
        <v>2235</v>
      </c>
      <c r="FX12" s="32">
        <f>VLOOKUP(FQ12,shields!B:AW,3,0)</f>
        <v>3</v>
      </c>
      <c r="FY12" s="32">
        <f>VLOOKUP(FQ12,shields!B:AW,(28+GO12),0)</f>
        <v>7</v>
      </c>
      <c r="FZ12" s="33">
        <f>VLOOKUP(FQ12,shields!B:AW,4,0)</f>
        <v>1</v>
      </c>
      <c r="GA12" s="32">
        <f t="shared" si="103"/>
        <v>11441</v>
      </c>
      <c r="GB12" s="34">
        <f t="shared" si="104"/>
        <v>2</v>
      </c>
      <c r="GC12" s="38">
        <v>1</v>
      </c>
      <c r="GD12" s="34">
        <f t="shared" si="105"/>
        <v>3</v>
      </c>
      <c r="GE12" s="93">
        <f>((CZ12+DI12+DR12+EB12+EK12+ET12+FA12+FH12+FO12+FV12)+VLOOKUP(D12,Weight!$A$2:$F$21,4,0)+VLOOKUP(D12,Weight!$A$2:$F$21,5,0)*GD12)*1000000</f>
        <v>103600000</v>
      </c>
      <c r="GF12" s="34">
        <f t="shared" si="106"/>
        <v>17.8</v>
      </c>
      <c r="GG12" s="35">
        <f t="shared" si="107"/>
        <v>2241</v>
      </c>
      <c r="GH12" s="36">
        <v>2380</v>
      </c>
      <c r="GI12" s="36"/>
      <c r="GJ12" s="33">
        <f t="shared" si="108"/>
        <v>-2380</v>
      </c>
      <c r="GK12" s="39" t="s">
        <v>3847</v>
      </c>
      <c r="GL12" s="36"/>
      <c r="GM12" s="37"/>
      <c r="GN12" s="36"/>
      <c r="GO12" s="32">
        <f t="shared" si="109"/>
        <v>2</v>
      </c>
      <c r="GP12" s="32">
        <f>VLOOKUP(D12,Weight!A:C,2,0)</f>
        <v>5000</v>
      </c>
      <c r="GQ12" s="32">
        <f>VLOOKUP(D12,Weight!A:C,3,0)</f>
        <v>15000</v>
      </c>
      <c r="GR12" s="32" t="str">
        <f>VLOOKUP(GO12,'Full Crew Complement'!$Z$8:$AC$27,3,0)&amp;"/"&amp;VLOOKUP(GO12,'Full Crew Complement'!$Z$8:$AC$27,4,0)</f>
        <v>3/9</v>
      </c>
      <c r="GS12" s="36"/>
      <c r="GT12" s="52">
        <f t="shared" si="110"/>
        <v>0</v>
      </c>
      <c r="GU12" s="54">
        <f t="shared" si="30"/>
        <v>0</v>
      </c>
      <c r="GV12" s="68"/>
      <c r="GW12" s="68">
        <v>0</v>
      </c>
      <c r="GX12" s="68">
        <v>0</v>
      </c>
      <c r="GY12" s="68">
        <v>0</v>
      </c>
      <c r="GZ12" s="68">
        <v>0</v>
      </c>
      <c r="HA12" s="68">
        <v>0</v>
      </c>
      <c r="HB12" s="68">
        <v>0</v>
      </c>
      <c r="HC12" s="68">
        <v>0</v>
      </c>
      <c r="HD12" s="68">
        <v>0</v>
      </c>
      <c r="HE12" s="68">
        <v>0</v>
      </c>
      <c r="HF12" s="68">
        <v>0</v>
      </c>
      <c r="HG12" s="68">
        <v>0</v>
      </c>
      <c r="HH12" s="32">
        <f t="shared" si="111"/>
        <v>0</v>
      </c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</row>
    <row r="13" spans="1:389" ht="15">
      <c r="A13" s="38" t="s">
        <v>433</v>
      </c>
      <c r="B13" s="84" t="s">
        <v>4005</v>
      </c>
      <c r="C13" s="38" t="s">
        <v>3594</v>
      </c>
      <c r="D13" s="38" t="s">
        <v>63</v>
      </c>
      <c r="E13" s="40">
        <f t="shared" ref="E13:E15" si="112">GH13</f>
        <v>2380</v>
      </c>
      <c r="F13" s="40">
        <f t="shared" ref="F13:F15" si="113">GT13</f>
        <v>0</v>
      </c>
      <c r="G13" s="40"/>
      <c r="H13" s="40">
        <f t="shared" ref="H13:H15" si="114">GD13</f>
        <v>7</v>
      </c>
      <c r="I13" s="38" t="s">
        <v>398</v>
      </c>
      <c r="J13" s="34"/>
      <c r="K13" s="42">
        <v>100</v>
      </c>
      <c r="L13" s="42">
        <v>100</v>
      </c>
      <c r="M13" s="42">
        <v>100</v>
      </c>
      <c r="N13" s="43">
        <f t="shared" ref="N13:N15" si="115">GA13</f>
        <v>27445</v>
      </c>
      <c r="O13" s="34"/>
      <c r="P13" s="44">
        <v>100</v>
      </c>
      <c r="Q13" s="43">
        <f t="shared" ref="Q13:Q15" si="116">P13*50</f>
        <v>5000</v>
      </c>
      <c r="R13" s="38" t="s">
        <v>800</v>
      </c>
      <c r="S13" s="34"/>
      <c r="T13" s="40" t="str">
        <f t="shared" ref="T13:T15" si="117">IF(CU13&lt;2,CT13,(CT13&amp;" (x"&amp;CU13&amp;")"))</f>
        <v>TCS-1</v>
      </c>
      <c r="U13" s="34"/>
      <c r="V13" s="38">
        <v>1</v>
      </c>
      <c r="W13" s="38">
        <v>0</v>
      </c>
      <c r="X13" s="38">
        <v>1</v>
      </c>
      <c r="Y13" s="38">
        <v>1</v>
      </c>
      <c r="Z13" s="38" t="s">
        <v>800</v>
      </c>
      <c r="AA13" s="34">
        <f>VLOOKUP(Z13,Weight!$L$2:$T$19,5,0)</f>
        <v>0</v>
      </c>
      <c r="AB13" s="34"/>
      <c r="AC13" s="38">
        <v>150</v>
      </c>
      <c r="AD13" s="38">
        <v>0</v>
      </c>
      <c r="AE13" s="38">
        <v>20</v>
      </c>
      <c r="AF13" s="38">
        <v>2</v>
      </c>
      <c r="AG13" s="34"/>
      <c r="AH13" s="40">
        <f t="shared" ref="AH13:AH15" si="118">(DC13*DB13)+(DN13*DM13)</f>
        <v>10</v>
      </c>
      <c r="AI13" s="40" t="str">
        <f t="shared" ref="AI13:AI15" si="119">DD13</f>
        <v>3/1</v>
      </c>
      <c r="AJ13" s="40" t="str">
        <f t="shared" ref="AJ13:AJ15" si="120">DA13</f>
        <v>TEWA-1</v>
      </c>
      <c r="AK13" s="40">
        <f t="shared" ref="AK13:AK15" si="121">DB13</f>
        <v>2</v>
      </c>
      <c r="AL13" s="40" t="str">
        <f t="shared" ref="AL13:AL15" si="122">IF(AK13&gt;1,DC13&amp;" ea.",DC13)</f>
        <v>4 ea.</v>
      </c>
      <c r="AM13" s="40" t="str">
        <f t="shared" ref="AM13:AM15" si="123">DF13</f>
        <v>F/G</v>
      </c>
      <c r="AN13" s="38" t="s">
        <v>3829</v>
      </c>
      <c r="AO13" s="38" t="s">
        <v>3647</v>
      </c>
      <c r="AP13" s="40" t="str">
        <f t="shared" ref="AP13:AP15" si="124">IF(DM13&gt;1,DL13&amp;" (x"&amp;DM13&amp;")",DL13)</f>
        <v>TEIA-1 (x2)</v>
      </c>
      <c r="AQ13" s="40" t="str">
        <f t="shared" ref="AQ13:AQ15" si="125">IF(DM13&gt;1,DN13&amp;" ea.",DN13)</f>
        <v>1 ea.</v>
      </c>
      <c r="AR13" s="34"/>
      <c r="AS13" s="40" t="str">
        <f t="shared" ref="AS13:AS15" si="126">DU13</f>
        <v>TLH-1</v>
      </c>
      <c r="AT13" s="40">
        <f t="shared" ref="AT13:AT15" si="127">DV13</f>
        <v>2</v>
      </c>
      <c r="AU13" s="41" t="s">
        <v>3830</v>
      </c>
      <c r="AV13" s="40" t="str">
        <f>VLOOKUP(DU13,Beam!B:N,8,0)</f>
        <v>D</v>
      </c>
      <c r="AW13" s="40">
        <f>VLOOKUP(DU13,Beam!B:N,3,0)</f>
        <v>2</v>
      </c>
      <c r="AX13" s="40"/>
      <c r="AY13" s="40" t="str">
        <f>VLOOKUP(DU13,Beam!B:N,4,0)</f>
        <v>(1-2)</v>
      </c>
      <c r="AZ13" s="40" t="str">
        <f>VLOOKUP(DU13,Beam!B:N,5,0)</f>
        <v>(3-4)</v>
      </c>
      <c r="BA13" s="40" t="str">
        <f>VLOOKUP(DU13,Beam!B:N,6,0)</f>
        <v>(5-6)</v>
      </c>
      <c r="BB13" s="40" t="str">
        <f t="shared" ref="BB13:BB15" si="128">ED13</f>
        <v>-</v>
      </c>
      <c r="BC13" s="40">
        <f t="shared" ref="BC13:BC15" si="129">EE13</f>
        <v>0</v>
      </c>
      <c r="BD13" s="41" t="s">
        <v>2087</v>
      </c>
      <c r="BE13" s="40" t="str">
        <f>VLOOKUP(ED13,Beam!B:N,8,0)</f>
        <v>-</v>
      </c>
      <c r="BF13" s="40" t="str">
        <f>VLOOKUP(ED13,Beam!B:N,3,0)</f>
        <v>-</v>
      </c>
      <c r="BG13" s="40"/>
      <c r="BH13" s="40" t="str">
        <f>VLOOKUP(ED13,Beam!B:N,4,0)</f>
        <v>-</v>
      </c>
      <c r="BI13" s="40" t="str">
        <f>VLOOKUP(ED13,Beam!B:N,5,0)</f>
        <v>-</v>
      </c>
      <c r="BJ13" s="40" t="str">
        <f>VLOOKUP(ED13,Beam!B:N,6,0)</f>
        <v>-</v>
      </c>
      <c r="BK13" s="40" t="str">
        <f t="shared" ref="BK13:BK15" si="130">EM13</f>
        <v>-</v>
      </c>
      <c r="BL13" s="40">
        <f t="shared" ref="BL13:BL15" si="131">EN13</f>
        <v>0</v>
      </c>
      <c r="BM13" s="41" t="s">
        <v>2087</v>
      </c>
      <c r="BN13" s="40" t="str">
        <f>VLOOKUP(EM13,Beam!B:I,8,0)</f>
        <v>-</v>
      </c>
      <c r="BO13" s="40" t="str">
        <f>VLOOKUP(EM13,Beam!B:I,3,0)</f>
        <v>-</v>
      </c>
      <c r="BP13" s="40"/>
      <c r="BQ13" s="40" t="str">
        <f>VLOOKUP(EM13,Beam!B:I,4,0)</f>
        <v>-</v>
      </c>
      <c r="BR13" s="40" t="str">
        <f>VLOOKUP(EM13,Beam!B:I,5,0)</f>
        <v>-</v>
      </c>
      <c r="BS13" s="40" t="str">
        <f>VLOOKUP(EM13,Beam!B:I,6,0)</f>
        <v>-</v>
      </c>
      <c r="BT13" s="40" t="str">
        <f t="shared" ref="BT13:BT15" si="132">EV13</f>
        <v>-</v>
      </c>
      <c r="BU13" s="40">
        <f t="shared" ref="BU13:BU15" si="133">EW13</f>
        <v>0</v>
      </c>
      <c r="BV13" s="41" t="s">
        <v>3831</v>
      </c>
      <c r="BW13" s="40" t="str">
        <f>VLOOKUP(BT13,Torpedo!B:G,6,0)</f>
        <v>-</v>
      </c>
      <c r="BX13" s="40" t="str">
        <f>VLOOKUP(BT13,Torpedo!B:G,3,0)</f>
        <v>-</v>
      </c>
      <c r="BY13" s="40" t="str">
        <f>VLOOKUP(BT13,Torpedo!B:G,4,0)</f>
        <v>-</v>
      </c>
      <c r="BZ13" s="40" t="str">
        <f t="shared" ref="BZ13:BZ15" si="134">FC13</f>
        <v>-</v>
      </c>
      <c r="CA13" s="40">
        <f t="shared" ref="CA13:CA15" si="135">FD13</f>
        <v>0</v>
      </c>
      <c r="CB13" s="41" t="s">
        <v>2087</v>
      </c>
      <c r="CC13" s="40" t="str">
        <f>VLOOKUP(FC13,Torpedo!B:G,6,0)</f>
        <v>-</v>
      </c>
      <c r="CD13" s="40" t="str">
        <f>VLOOKUP(FC13,Torpedo!B:G,3,0)</f>
        <v>-</v>
      </c>
      <c r="CE13" s="40" t="str">
        <f>VLOOKUP(FC13,Torpedo!B:G,4,0)</f>
        <v>-</v>
      </c>
      <c r="CF13" s="40" t="str">
        <f t="shared" ref="CF13:CF15" si="136">FJ13</f>
        <v>-</v>
      </c>
      <c r="CG13" s="40">
        <f t="shared" ref="CG13:CG15" si="137">FK13</f>
        <v>0</v>
      </c>
      <c r="CH13" s="41" t="s">
        <v>2087</v>
      </c>
      <c r="CI13" s="40" t="str">
        <f>VLOOKUP(FJ13,Torpedo!B:G,6,0)</f>
        <v>-</v>
      </c>
      <c r="CJ13" s="40" t="str">
        <f>VLOOKUP(FJ13,Torpedo!B:G,3,0)</f>
        <v>-</v>
      </c>
      <c r="CK13" s="40" t="str">
        <f>VLOOKUP(FJ13,Torpedo!B:G,4,0)</f>
        <v>-</v>
      </c>
      <c r="CL13" s="40"/>
      <c r="CM13" s="40" t="str">
        <f t="shared" ref="CM13:CM15" si="138">FQ13</f>
        <v>TPSA</v>
      </c>
      <c r="CN13" s="40" t="str">
        <f t="shared" ref="CN13:CN15" si="139">FR13</f>
        <v>1/1</v>
      </c>
      <c r="CO13" s="40">
        <f t="shared" ref="CO13:CO15" si="140">FS13</f>
        <v>10</v>
      </c>
      <c r="CP13" s="40"/>
      <c r="CQ13" s="40">
        <f t="shared" ref="CQ13:CQ15" si="141">GF13</f>
        <v>29</v>
      </c>
      <c r="CR13" s="40">
        <f t="shared" ref="CR13:CR15" si="142">EC13+EL13+EU13+FB13+FI13+FP13</f>
        <v>1.8</v>
      </c>
      <c r="CS13" s="40"/>
      <c r="CT13" s="39" t="s">
        <v>742</v>
      </c>
      <c r="CU13" s="36">
        <v>1</v>
      </c>
      <c r="CV13" s="32">
        <f>(VLOOKUP(CT13,Computer!C:K,5,0))*CU13</f>
        <v>0.1</v>
      </c>
      <c r="CW13" s="32">
        <f>(VLOOKUP(CT13,Computer!C:K,2,0))*CU13</f>
        <v>160</v>
      </c>
      <c r="CX13" s="32">
        <f>(VLOOKUP(CT13,Computer!C:K,6,0))*CU13</f>
        <v>2</v>
      </c>
      <c r="CY13" s="32">
        <f>(VLOOKUP(CT13,Computer!C:K,9,0))</f>
        <v>2231</v>
      </c>
      <c r="CZ13" s="33">
        <f>(VLOOKUP(CT13,Computer!C:K,8,0))*CU13</f>
        <v>3</v>
      </c>
      <c r="DA13" s="39" t="s">
        <v>1489</v>
      </c>
      <c r="DB13" s="36">
        <v>2</v>
      </c>
      <c r="DC13" s="32">
        <f>VLOOKUP(DA13,Warp!B:U,(2+DB13),0)</f>
        <v>4</v>
      </c>
      <c r="DD13" s="36" t="s">
        <v>401</v>
      </c>
      <c r="DE13" s="32">
        <f>VLOOKUP(DA13,Warp!B:U,15,0)*DB13</f>
        <v>2.4</v>
      </c>
      <c r="DF13" s="32" t="str">
        <f>VLOOKUP(DA13,Warp!B:U,(10+DB13),0)</f>
        <v>F/G</v>
      </c>
      <c r="DG13" s="32">
        <f>VLOOKUP(DA13,Warp!B:U,2,0)*DB13</f>
        <v>16000</v>
      </c>
      <c r="DH13" s="32">
        <f>VLOOKUP(DA13,Warp!B:U,20,0)</f>
        <v>2240</v>
      </c>
      <c r="DI13" s="32">
        <f>VLOOKUP(DA13,Warp!B:U,(15+DB13),0)</f>
        <v>19</v>
      </c>
      <c r="DJ13" s="32">
        <f>VLOOKUP(DA13,Warp!B:U,(6+DB13),0)</f>
        <v>10</v>
      </c>
      <c r="DK13" s="33">
        <f>VLOOKUP((DC13*DB13),MPR!A:S,(VLOOKUP(DD13,Weight!$G$2:$H$19,2,0)),0)</f>
        <v>4</v>
      </c>
      <c r="DL13" s="39" t="s">
        <v>1997</v>
      </c>
      <c r="DM13" s="36">
        <v>2</v>
      </c>
      <c r="DN13" s="32">
        <f>VLOOKUP(DL13,Impulse!B:K,3,0)</f>
        <v>1</v>
      </c>
      <c r="DO13" s="32">
        <f>VLOOKUP(DL13,Impulse!B:K,2,0)*DM13</f>
        <v>170</v>
      </c>
      <c r="DP13" s="32">
        <f>VLOOKUP(DL13,Impulse!B:K,7,0)*DM13</f>
        <v>0.2</v>
      </c>
      <c r="DQ13" s="32">
        <f>VLOOKUP(DL13,Impulse!B:K,10,0)</f>
        <v>2231</v>
      </c>
      <c r="DR13" s="32">
        <f>(VLOOKUP(DL13,Impulse!B:K,9,0))*DM13</f>
        <v>4</v>
      </c>
      <c r="DS13" s="32">
        <f>(VLOOKUP(DL13,Impulse!B:K,4,0))</f>
        <v>2</v>
      </c>
      <c r="DT13" s="33">
        <f>VLOOKUP((DN13*DM13),MPR!A:S,(VLOOKUP(DD13,Weight!$G$2:$H$19,2,0)),0)</f>
        <v>1</v>
      </c>
      <c r="DU13" s="39" t="s">
        <v>2719</v>
      </c>
      <c r="DV13" s="36">
        <v>2</v>
      </c>
      <c r="DW13" s="36">
        <v>2</v>
      </c>
      <c r="DX13" s="36">
        <v>0</v>
      </c>
      <c r="DY13" s="32">
        <f>VLOOKUP(DU13,Beam!B:N,2,0)*DV13</f>
        <v>380</v>
      </c>
      <c r="DZ13" s="32">
        <f>((VLOOKUP(DU13,Beam!B:N,10,0))*DW13)+((VLOOKUP(DU13,Beam!B:N,11,0))*DX13)</f>
        <v>1.4</v>
      </c>
      <c r="EA13" s="32">
        <f>VLOOKUP(DU13,Beam!B:N,13,0)</f>
        <v>2232</v>
      </c>
      <c r="EB13" s="32">
        <f>(VLOOKUP(DU13,Beam!B:N,12,0))*DV13</f>
        <v>56</v>
      </c>
      <c r="EC13" s="33">
        <f>(VLOOKUP(DU13,Beam!B:N,9,0))*DV13</f>
        <v>1.8</v>
      </c>
      <c r="ED13" s="39" t="s">
        <v>2087</v>
      </c>
      <c r="EE13" s="36">
        <v>0</v>
      </c>
      <c r="EF13" s="36">
        <v>0</v>
      </c>
      <c r="EG13" s="36">
        <v>0</v>
      </c>
      <c r="EH13" s="32">
        <f>VLOOKUP(ED13,Beam!B:N,2,0)*EE13</f>
        <v>0</v>
      </c>
      <c r="EI13" s="32">
        <f>(VLOOKUP(ED13,Beam!B:N,10,0)*EF13)+(VLOOKUP(ED13,Beam!B:N,11,0)*EG13)</f>
        <v>0</v>
      </c>
      <c r="EJ13" s="32">
        <f>VLOOKUP(ED13,Beam!B:N,13,0)</f>
        <v>0</v>
      </c>
      <c r="EK13" s="32">
        <f>VLOOKUP(ED13,Beam!B:N,12,0)*EE13</f>
        <v>0</v>
      </c>
      <c r="EL13" s="33">
        <f>VLOOKUP(ED13,Beam!B:N,9,0)*EE13</f>
        <v>0</v>
      </c>
      <c r="EM13" s="39" t="s">
        <v>2087</v>
      </c>
      <c r="EN13" s="36">
        <v>0</v>
      </c>
      <c r="EO13" s="36">
        <v>0</v>
      </c>
      <c r="EP13" s="36">
        <v>0</v>
      </c>
      <c r="EQ13" s="32">
        <f>VLOOKUP(EM13,Beam!B:N,2,0)*EN13</f>
        <v>0</v>
      </c>
      <c r="ER13" s="32">
        <f>(VLOOKUP(EM13,Beam!B:N,10,0)*EO13)+(VLOOKUP(EM13,Beam!B:N,11,0)*EP13)</f>
        <v>0</v>
      </c>
      <c r="ES13" s="32">
        <f>VLOOKUP(EM13,Beam!B:N,13,0)</f>
        <v>0</v>
      </c>
      <c r="ET13" s="32">
        <f>VLOOKUP(EM13,Beam!B:N,12,0)*EN13</f>
        <v>0</v>
      </c>
      <c r="EU13" s="33">
        <f>VLOOKUP(EM13,Beam!B:N,9,0)*EN13</f>
        <v>0</v>
      </c>
      <c r="EV13" s="39" t="s">
        <v>2087</v>
      </c>
      <c r="EW13" s="36">
        <v>0</v>
      </c>
      <c r="EX13" s="32">
        <f>VLOOKUP(EV13,Torpedo!B:K,2,0)*EW13</f>
        <v>0</v>
      </c>
      <c r="EY13" s="32">
        <f>VLOOKUP(EV13,Torpedo!B:K,8,0)*EW13</f>
        <v>0</v>
      </c>
      <c r="EZ13" s="32">
        <f>VLOOKUP(EV13,Torpedo!B:K,10,0)</f>
        <v>0</v>
      </c>
      <c r="FA13" s="32">
        <f>VLOOKUP(EV13,Torpedo!B:K,9,0)*EW13</f>
        <v>0</v>
      </c>
      <c r="FB13" s="33">
        <f>VLOOKUP(EV13,Torpedo!B:K,7,0)*EW13</f>
        <v>0</v>
      </c>
      <c r="FC13" s="39" t="s">
        <v>2087</v>
      </c>
      <c r="FD13" s="36">
        <v>0</v>
      </c>
      <c r="FE13" s="32">
        <f>VLOOKUP(FC13,Torpedo!B:K,2,0)*FD13</f>
        <v>0</v>
      </c>
      <c r="FF13" s="32">
        <f>VLOOKUP(FC13,Torpedo!B:K,8,0)*FD13</f>
        <v>0</v>
      </c>
      <c r="FG13" s="32">
        <f>VLOOKUP(FC13,Torpedo!B:K,10,0)</f>
        <v>0</v>
      </c>
      <c r="FH13" s="32">
        <f>VLOOKUP(FC13,Torpedo!B:K,9,0)*FD13</f>
        <v>0</v>
      </c>
      <c r="FI13" s="33">
        <f>VLOOKUP(FC13,Torpedo!B:K,7,0)*FD13</f>
        <v>0</v>
      </c>
      <c r="FJ13" s="39" t="s">
        <v>2087</v>
      </c>
      <c r="FK13" s="36">
        <v>0</v>
      </c>
      <c r="FL13" s="32">
        <f>VLOOKUP(FJ13,Torpedo!B:K,2,0)*FK13</f>
        <v>0</v>
      </c>
      <c r="FM13" s="32">
        <f>VLOOKUP(FJ13,Torpedo!B:K,8,0)*FK13</f>
        <v>0</v>
      </c>
      <c r="FN13" s="32">
        <f>VLOOKUP(FJ13,Torpedo!B:K,10,0)</f>
        <v>0</v>
      </c>
      <c r="FO13" s="32">
        <f>VLOOKUP(FJ13,Torpedo!B:K,9,0)*FK13</f>
        <v>0</v>
      </c>
      <c r="FP13" s="33">
        <f>VLOOKUP(FJ13,Torpedo!B:K,7,0)*FK13</f>
        <v>0</v>
      </c>
      <c r="FQ13" s="39" t="s">
        <v>3366</v>
      </c>
      <c r="FR13" s="32" t="str">
        <f>VLOOKUP(FQ13,shields!B:AW,8,0)</f>
        <v>1/1</v>
      </c>
      <c r="FS13" s="32">
        <f>VLOOKUP(FQ13,shields!B:AW,(8+GO13),0)</f>
        <v>10</v>
      </c>
      <c r="FT13" s="32">
        <f>VLOOKUP(FQ13,shields!B:AW,2,0)</f>
        <v>235</v>
      </c>
      <c r="FU13" s="32">
        <f>VLOOKUP(FQ13,shields!B:AW,5,0)</f>
        <v>1.5</v>
      </c>
      <c r="FV13" s="32">
        <f>VLOOKUP(FQ13,shields!B:AW,6,0)</f>
        <v>4</v>
      </c>
      <c r="FW13" s="32">
        <f>VLOOKUP(FQ13,shields!B:AW,7,0)</f>
        <v>2231</v>
      </c>
      <c r="FX13" s="32">
        <f>VLOOKUP(FQ13,shields!B:AW,3,0)</f>
        <v>2</v>
      </c>
      <c r="FY13" s="32">
        <f>VLOOKUP(FQ13,shields!B:AW,(28+GO13),0)</f>
        <v>14</v>
      </c>
      <c r="FZ13" s="33">
        <f>VLOOKUP(FQ13,shields!B:AW,4,0)</f>
        <v>1</v>
      </c>
      <c r="GA13" s="32">
        <f t="shared" ref="GA13:GA15" si="143">CW13+DG13+DO13+DY13+EH13+EQ13+EX13+FE13+FL13+FT13+(GD13*1500)</f>
        <v>27445</v>
      </c>
      <c r="GB13" s="34">
        <f t="shared" ref="GB13:GB15" si="144">ROUNDUP((CV13+DE13+DP13+DZ13+EI13+ER13+EY13+FF13+FM13+FU13),0)</f>
        <v>6</v>
      </c>
      <c r="GC13" s="38">
        <v>1</v>
      </c>
      <c r="GD13" s="34">
        <f t="shared" ref="GD13:GD15" si="145">GB13+GC13</f>
        <v>7</v>
      </c>
      <c r="GE13" s="93">
        <f>((CZ13+DI13+DR13+EB13+EK13+ET13+FA13+FH13+FO13+FV13)+VLOOKUP(D13,Weight!$A$2:$F$21,4,0)+VLOOKUP(D13,Weight!$A$2:$F$21,5,0)*GD13)*1000000</f>
        <v>95000000</v>
      </c>
      <c r="GF13" s="34">
        <f t="shared" ref="GF13:GF15" si="146">ROUND(((DK13+DT13+FY13)*FZ13)+(GD13*1.43),1)</f>
        <v>29</v>
      </c>
      <c r="GG13" s="35">
        <f t="shared" ref="GG13:GG15" si="147">MAX(CY13,DH13,DQ13,EA13,EJ13,ES13,EZ13,FG13,FN13,FW13)</f>
        <v>2240</v>
      </c>
      <c r="GH13" s="36">
        <v>2380</v>
      </c>
      <c r="GI13" s="36"/>
      <c r="GJ13" s="33">
        <f t="shared" ref="GJ13:GJ15" si="148">GI13-GH13</f>
        <v>-2380</v>
      </c>
      <c r="GK13" s="39" t="s">
        <v>3847</v>
      </c>
      <c r="GL13" s="36"/>
      <c r="GM13" s="37"/>
      <c r="GN13" s="36"/>
      <c r="GO13" s="32">
        <f t="shared" ref="GO13:GO15" si="149">_xlfn.ARABIC(D13)</f>
        <v>2</v>
      </c>
      <c r="GP13" s="32">
        <f>VLOOKUP(D13,Weight!A:C,2,0)</f>
        <v>5000</v>
      </c>
      <c r="GQ13" s="32">
        <f>VLOOKUP(D13,Weight!A:C,3,0)</f>
        <v>15000</v>
      </c>
      <c r="GR13" s="32" t="str">
        <f>VLOOKUP(GO13,'Full Crew Complement'!$Z$8:$AC$27,3,0)&amp;"/"&amp;VLOOKUP(GO13,'Full Crew Complement'!$Z$8:$AC$27,4,0)</f>
        <v>3/9</v>
      </c>
      <c r="GS13" s="36"/>
      <c r="GT13" s="52">
        <f t="shared" ref="GT13:GT15" si="150">HH13</f>
        <v>0</v>
      </c>
      <c r="GU13" s="54">
        <f t="shared" si="30"/>
        <v>0</v>
      </c>
      <c r="GV13" s="68"/>
      <c r="GW13" s="68">
        <v>0</v>
      </c>
      <c r="GX13" s="68">
        <v>0</v>
      </c>
      <c r="GY13" s="68">
        <v>0</v>
      </c>
      <c r="GZ13" s="68">
        <v>0</v>
      </c>
      <c r="HA13" s="68">
        <v>0</v>
      </c>
      <c r="HB13" s="68">
        <v>0</v>
      </c>
      <c r="HC13" s="68">
        <v>0</v>
      </c>
      <c r="HD13" s="68">
        <v>0</v>
      </c>
      <c r="HE13" s="68">
        <v>0</v>
      </c>
      <c r="HF13" s="68">
        <v>0</v>
      </c>
      <c r="HG13" s="68">
        <v>0</v>
      </c>
      <c r="HH13" s="32">
        <f t="shared" ref="HH13:HH15" si="151">SUM(HI13:NX13)</f>
        <v>0</v>
      </c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</row>
    <row r="14" spans="1:389" ht="15">
      <c r="A14" s="38" t="s">
        <v>434</v>
      </c>
      <c r="B14" s="84" t="s">
        <v>4005</v>
      </c>
      <c r="C14" s="38" t="s">
        <v>3828</v>
      </c>
      <c r="D14" s="38" t="s">
        <v>63</v>
      </c>
      <c r="E14" s="40">
        <f t="shared" si="112"/>
        <v>2380</v>
      </c>
      <c r="F14" s="40">
        <f t="shared" si="113"/>
        <v>0</v>
      </c>
      <c r="G14" s="40"/>
      <c r="H14" s="40">
        <f t="shared" si="114"/>
        <v>3</v>
      </c>
      <c r="I14" s="38" t="s">
        <v>398</v>
      </c>
      <c r="J14" s="34"/>
      <c r="K14" s="42">
        <v>100</v>
      </c>
      <c r="L14" s="42">
        <v>100</v>
      </c>
      <c r="M14" s="42">
        <v>100</v>
      </c>
      <c r="N14" s="43">
        <f t="shared" si="115"/>
        <v>9950</v>
      </c>
      <c r="O14" s="34"/>
      <c r="P14" s="44">
        <v>100</v>
      </c>
      <c r="Q14" s="43">
        <f t="shared" si="116"/>
        <v>5000</v>
      </c>
      <c r="R14" s="38" t="s">
        <v>800</v>
      </c>
      <c r="S14" s="34"/>
      <c r="T14" s="40" t="str">
        <f t="shared" si="117"/>
        <v>TC-1</v>
      </c>
      <c r="U14" s="34"/>
      <c r="V14" s="38">
        <v>1</v>
      </c>
      <c r="W14" s="38">
        <v>0</v>
      </c>
      <c r="X14" s="38">
        <v>1</v>
      </c>
      <c r="Y14" s="38">
        <v>1</v>
      </c>
      <c r="Z14" s="38" t="s">
        <v>800</v>
      </c>
      <c r="AA14" s="34">
        <f>VLOOKUP(Z14,Weight!$L$2:$T$19,5,0)</f>
        <v>0</v>
      </c>
      <c r="AB14" s="34"/>
      <c r="AC14" s="38">
        <v>150</v>
      </c>
      <c r="AD14" s="38">
        <v>0</v>
      </c>
      <c r="AE14" s="38">
        <v>20</v>
      </c>
      <c r="AF14" s="38">
        <v>2</v>
      </c>
      <c r="AG14" s="34"/>
      <c r="AH14" s="40">
        <f t="shared" si="118"/>
        <v>20</v>
      </c>
      <c r="AI14" s="40" t="str">
        <f t="shared" si="119"/>
        <v>3/1</v>
      </c>
      <c r="AJ14" s="40" t="str">
        <f t="shared" si="120"/>
        <v>TWA-1</v>
      </c>
      <c r="AK14" s="40">
        <f t="shared" si="121"/>
        <v>2</v>
      </c>
      <c r="AL14" s="40" t="str">
        <f t="shared" si="122"/>
        <v>9 ea.</v>
      </c>
      <c r="AM14" s="40" t="str">
        <f t="shared" si="123"/>
        <v>B/C</v>
      </c>
      <c r="AN14" s="38" t="s">
        <v>3829</v>
      </c>
      <c r="AO14" s="38" t="s">
        <v>3647</v>
      </c>
      <c r="AP14" s="40" t="str">
        <f t="shared" si="124"/>
        <v>TIA-1 (x2)</v>
      </c>
      <c r="AQ14" s="40" t="str">
        <f t="shared" si="125"/>
        <v>1 ea.</v>
      </c>
      <c r="AR14" s="34"/>
      <c r="AS14" s="40" t="str">
        <f t="shared" si="126"/>
        <v>TR-1</v>
      </c>
      <c r="AT14" s="40">
        <f t="shared" si="127"/>
        <v>2</v>
      </c>
      <c r="AU14" s="41" t="s">
        <v>3830</v>
      </c>
      <c r="AV14" s="40" t="str">
        <f>VLOOKUP(DU14,Beam!B:N,8,0)</f>
        <v>E</v>
      </c>
      <c r="AW14" s="40">
        <f>VLOOKUP(DU14,Beam!B:N,3,0)</f>
        <v>4</v>
      </c>
      <c r="AX14" s="40"/>
      <c r="AY14" s="40" t="str">
        <f>VLOOKUP(DU14,Beam!B:N,4,0)</f>
        <v>(-)</v>
      </c>
      <c r="AZ14" s="40" t="str">
        <f>VLOOKUP(DU14,Beam!B:N,5,0)</f>
        <v>(1-8)</v>
      </c>
      <c r="BA14" s="40" t="str">
        <f>VLOOKUP(DU14,Beam!B:N,6,0)</f>
        <v>(-)</v>
      </c>
      <c r="BB14" s="40" t="str">
        <f t="shared" si="128"/>
        <v>-</v>
      </c>
      <c r="BC14" s="40">
        <f t="shared" si="129"/>
        <v>0</v>
      </c>
      <c r="BD14" s="41" t="s">
        <v>2087</v>
      </c>
      <c r="BE14" s="40" t="str">
        <f>VLOOKUP(ED14,Beam!B:N,8,0)</f>
        <v>-</v>
      </c>
      <c r="BF14" s="40" t="str">
        <f>VLOOKUP(ED14,Beam!B:N,3,0)</f>
        <v>-</v>
      </c>
      <c r="BG14" s="40"/>
      <c r="BH14" s="40" t="str">
        <f>VLOOKUP(ED14,Beam!B:N,4,0)</f>
        <v>-</v>
      </c>
      <c r="BI14" s="40" t="str">
        <f>VLOOKUP(ED14,Beam!B:N,5,0)</f>
        <v>-</v>
      </c>
      <c r="BJ14" s="40" t="str">
        <f>VLOOKUP(ED14,Beam!B:N,6,0)</f>
        <v>-</v>
      </c>
      <c r="BK14" s="40" t="str">
        <f t="shared" si="130"/>
        <v>-</v>
      </c>
      <c r="BL14" s="40">
        <f t="shared" si="131"/>
        <v>0</v>
      </c>
      <c r="BM14" s="41" t="s">
        <v>2087</v>
      </c>
      <c r="BN14" s="40" t="str">
        <f>VLOOKUP(EM14,Beam!B:I,8,0)</f>
        <v>-</v>
      </c>
      <c r="BO14" s="40" t="str">
        <f>VLOOKUP(EM14,Beam!B:I,3,0)</f>
        <v>-</v>
      </c>
      <c r="BP14" s="40"/>
      <c r="BQ14" s="40" t="str">
        <f>VLOOKUP(EM14,Beam!B:I,4,0)</f>
        <v>-</v>
      </c>
      <c r="BR14" s="40" t="str">
        <f>VLOOKUP(EM14,Beam!B:I,5,0)</f>
        <v>-</v>
      </c>
      <c r="BS14" s="40" t="str">
        <f>VLOOKUP(EM14,Beam!B:I,6,0)</f>
        <v>-</v>
      </c>
      <c r="BT14" s="40" t="str">
        <f t="shared" si="132"/>
        <v>-</v>
      </c>
      <c r="BU14" s="40">
        <f t="shared" si="133"/>
        <v>0</v>
      </c>
      <c r="BV14" s="41" t="s">
        <v>3831</v>
      </c>
      <c r="BW14" s="40" t="str">
        <f>VLOOKUP(BT14,Torpedo!B:G,6,0)</f>
        <v>-</v>
      </c>
      <c r="BX14" s="40" t="str">
        <f>VLOOKUP(BT14,Torpedo!B:G,3,0)</f>
        <v>-</v>
      </c>
      <c r="BY14" s="40" t="str">
        <f>VLOOKUP(BT14,Torpedo!B:G,4,0)</f>
        <v>-</v>
      </c>
      <c r="BZ14" s="40" t="str">
        <f t="shared" si="134"/>
        <v>-</v>
      </c>
      <c r="CA14" s="40">
        <f t="shared" si="135"/>
        <v>0</v>
      </c>
      <c r="CB14" s="41" t="s">
        <v>2087</v>
      </c>
      <c r="CC14" s="40" t="str">
        <f>VLOOKUP(FC14,Torpedo!B:G,6,0)</f>
        <v>-</v>
      </c>
      <c r="CD14" s="40" t="str">
        <f>VLOOKUP(FC14,Torpedo!B:G,3,0)</f>
        <v>-</v>
      </c>
      <c r="CE14" s="40" t="str">
        <f>VLOOKUP(FC14,Torpedo!B:G,4,0)</f>
        <v>-</v>
      </c>
      <c r="CF14" s="40" t="str">
        <f t="shared" si="136"/>
        <v>-</v>
      </c>
      <c r="CG14" s="40">
        <f t="shared" si="137"/>
        <v>0</v>
      </c>
      <c r="CH14" s="41" t="s">
        <v>2087</v>
      </c>
      <c r="CI14" s="40" t="str">
        <f>VLOOKUP(FJ14,Torpedo!B:G,6,0)</f>
        <v>-</v>
      </c>
      <c r="CJ14" s="40" t="str">
        <f>VLOOKUP(FJ14,Torpedo!B:G,3,0)</f>
        <v>-</v>
      </c>
      <c r="CK14" s="40" t="str">
        <f>VLOOKUP(FJ14,Torpedo!B:G,4,0)</f>
        <v>-</v>
      </c>
      <c r="CL14" s="40"/>
      <c r="CM14" s="40" t="str">
        <f t="shared" si="138"/>
        <v>TSA</v>
      </c>
      <c r="CN14" s="40" t="str">
        <f t="shared" si="139"/>
        <v>1/1</v>
      </c>
      <c r="CO14" s="40">
        <f t="shared" si="140"/>
        <v>11</v>
      </c>
      <c r="CP14" s="40"/>
      <c r="CQ14" s="40">
        <f t="shared" si="141"/>
        <v>29.8</v>
      </c>
      <c r="CR14" s="40">
        <f t="shared" si="142"/>
        <v>2.6</v>
      </c>
      <c r="CS14" s="40"/>
      <c r="CT14" s="39" t="s">
        <v>757</v>
      </c>
      <c r="CU14" s="36">
        <v>1</v>
      </c>
      <c r="CV14" s="32">
        <f>(VLOOKUP(CT14,Computer!C:K,5,0))*CU14</f>
        <v>0.1</v>
      </c>
      <c r="CW14" s="32">
        <f>(VLOOKUP(CT14,Computer!C:K,2,0))*CU14</f>
        <v>55</v>
      </c>
      <c r="CX14" s="32">
        <f>(VLOOKUP(CT14,Computer!C:K,6,0))*CU14</f>
        <v>2</v>
      </c>
      <c r="CY14" s="32">
        <f>(VLOOKUP(CT14,Computer!C:K,9,0))</f>
        <v>2234</v>
      </c>
      <c r="CZ14" s="33">
        <f>(VLOOKUP(CT14,Computer!C:K,8,0))*CU14</f>
        <v>4</v>
      </c>
      <c r="DA14" s="39" t="s">
        <v>1499</v>
      </c>
      <c r="DB14" s="36">
        <v>2</v>
      </c>
      <c r="DC14" s="32">
        <f>VLOOKUP(DA14,Warp!B:U,(2+DB14),0)</f>
        <v>9</v>
      </c>
      <c r="DD14" s="36" t="s">
        <v>401</v>
      </c>
      <c r="DE14" s="32">
        <f>VLOOKUP(DA14,Warp!B:U,15,0)*DB14</f>
        <v>0.4</v>
      </c>
      <c r="DF14" s="32" t="str">
        <f>VLOOKUP(DA14,Warp!B:U,(10+DB14),0)</f>
        <v>B/C</v>
      </c>
      <c r="DG14" s="32">
        <f>VLOOKUP(DA14,Warp!B:U,2,0)*DB14</f>
        <v>4800</v>
      </c>
      <c r="DH14" s="32">
        <f>VLOOKUP(DA14,Warp!B:U,20,0)</f>
        <v>2238</v>
      </c>
      <c r="DI14" s="32">
        <f>VLOOKUP(DA14,Warp!B:U,(15+DB14),0)</f>
        <v>4</v>
      </c>
      <c r="DJ14" s="32">
        <f>VLOOKUP(DA14,Warp!B:U,(6+DB14),0)</f>
        <v>17</v>
      </c>
      <c r="DK14" s="33">
        <f>VLOOKUP((DC14*DB14),MPR!A:S,(VLOOKUP(DD14,Weight!$G$2:$H$19,2,0)),0)</f>
        <v>8.5</v>
      </c>
      <c r="DL14" s="39" t="s">
        <v>2020</v>
      </c>
      <c r="DM14" s="36">
        <v>2</v>
      </c>
      <c r="DN14" s="32">
        <f>VLOOKUP(DL14,Impulse!B:K,3,0)</f>
        <v>1</v>
      </c>
      <c r="DO14" s="32">
        <f>VLOOKUP(DL14,Impulse!B:K,2,0)*DM14</f>
        <v>250</v>
      </c>
      <c r="DP14" s="32">
        <f>VLOOKUP(DL14,Impulse!B:K,7,0)*DM14</f>
        <v>0.2</v>
      </c>
      <c r="DQ14" s="32">
        <f>VLOOKUP(DL14,Impulse!B:K,10,0)</f>
        <v>2234</v>
      </c>
      <c r="DR14" s="32">
        <f>(VLOOKUP(DL14,Impulse!B:K,9,0))*DM14</f>
        <v>4</v>
      </c>
      <c r="DS14" s="32">
        <f>(VLOOKUP(DL14,Impulse!B:K,4,0))</f>
        <v>2</v>
      </c>
      <c r="DT14" s="33">
        <f>VLOOKUP((DN14*DM14),MPR!A:S,(VLOOKUP(DD14,Weight!$G$2:$H$19,2,0)),0)</f>
        <v>1</v>
      </c>
      <c r="DU14" s="39" t="s">
        <v>2746</v>
      </c>
      <c r="DV14" s="36">
        <v>2</v>
      </c>
      <c r="DW14" s="36">
        <v>2</v>
      </c>
      <c r="DX14" s="36">
        <v>0</v>
      </c>
      <c r="DY14" s="32">
        <f>VLOOKUP(DU14,Beam!B:N,2,0)*DV14</f>
        <v>240</v>
      </c>
      <c r="DZ14" s="32">
        <f>((VLOOKUP(DU14,Beam!B:N,10,0))*DW14)+((VLOOKUP(DU14,Beam!B:N,11,0))*DX14)</f>
        <v>1</v>
      </c>
      <c r="EA14" s="32">
        <f>VLOOKUP(DU14,Beam!B:N,13,0)</f>
        <v>2234</v>
      </c>
      <c r="EB14" s="32">
        <f>(VLOOKUP(DU14,Beam!B:N,12,0))*DV14</f>
        <v>36</v>
      </c>
      <c r="EC14" s="33">
        <f>(VLOOKUP(DU14,Beam!B:N,9,0))*DV14</f>
        <v>2.6</v>
      </c>
      <c r="ED14" s="39" t="s">
        <v>2087</v>
      </c>
      <c r="EE14" s="36">
        <v>0</v>
      </c>
      <c r="EF14" s="36">
        <v>0</v>
      </c>
      <c r="EG14" s="36">
        <v>0</v>
      </c>
      <c r="EH14" s="32">
        <f>VLOOKUP(ED14,Beam!B:N,2,0)*EE14</f>
        <v>0</v>
      </c>
      <c r="EI14" s="32">
        <f>(VLOOKUP(ED14,Beam!B:N,10,0)*EF14)+(VLOOKUP(ED14,Beam!B:N,11,0)*EG14)</f>
        <v>0</v>
      </c>
      <c r="EJ14" s="32">
        <f>VLOOKUP(ED14,Beam!B:N,13,0)</f>
        <v>0</v>
      </c>
      <c r="EK14" s="32">
        <f>VLOOKUP(ED14,Beam!B:N,12,0)*EE14</f>
        <v>0</v>
      </c>
      <c r="EL14" s="33">
        <f>VLOOKUP(ED14,Beam!B:N,9,0)*EE14</f>
        <v>0</v>
      </c>
      <c r="EM14" s="39" t="s">
        <v>2087</v>
      </c>
      <c r="EN14" s="36">
        <v>0</v>
      </c>
      <c r="EO14" s="36">
        <v>0</v>
      </c>
      <c r="EP14" s="36">
        <v>0</v>
      </c>
      <c r="EQ14" s="32">
        <f>VLOOKUP(EM14,Beam!B:N,2,0)*EN14</f>
        <v>0</v>
      </c>
      <c r="ER14" s="32">
        <f>(VLOOKUP(EM14,Beam!B:N,10,0)*EO14)+(VLOOKUP(EM14,Beam!B:N,11,0)*EP14)</f>
        <v>0</v>
      </c>
      <c r="ES14" s="32">
        <f>VLOOKUP(EM14,Beam!B:N,13,0)</f>
        <v>0</v>
      </c>
      <c r="ET14" s="32">
        <f>VLOOKUP(EM14,Beam!B:N,12,0)*EN14</f>
        <v>0</v>
      </c>
      <c r="EU14" s="33">
        <f>VLOOKUP(EM14,Beam!B:N,9,0)*EN14</f>
        <v>0</v>
      </c>
      <c r="EV14" s="39" t="s">
        <v>2087</v>
      </c>
      <c r="EW14" s="36">
        <v>0</v>
      </c>
      <c r="EX14" s="32">
        <f>VLOOKUP(EV14,Torpedo!B:K,2,0)*EW14</f>
        <v>0</v>
      </c>
      <c r="EY14" s="32">
        <f>VLOOKUP(EV14,Torpedo!B:K,8,0)*EW14</f>
        <v>0</v>
      </c>
      <c r="EZ14" s="32">
        <f>VLOOKUP(EV14,Torpedo!B:K,10,0)</f>
        <v>0</v>
      </c>
      <c r="FA14" s="32">
        <f>VLOOKUP(EV14,Torpedo!B:K,9,0)*EW14</f>
        <v>0</v>
      </c>
      <c r="FB14" s="33">
        <f>VLOOKUP(EV14,Torpedo!B:K,7,0)*EW14</f>
        <v>0</v>
      </c>
      <c r="FC14" s="39" t="s">
        <v>2087</v>
      </c>
      <c r="FD14" s="36">
        <v>0</v>
      </c>
      <c r="FE14" s="32">
        <f>VLOOKUP(FC14,Torpedo!B:K,2,0)*FD14</f>
        <v>0</v>
      </c>
      <c r="FF14" s="32">
        <f>VLOOKUP(FC14,Torpedo!B:K,8,0)*FD14</f>
        <v>0</v>
      </c>
      <c r="FG14" s="32">
        <f>VLOOKUP(FC14,Torpedo!B:K,10,0)</f>
        <v>0</v>
      </c>
      <c r="FH14" s="32">
        <f>VLOOKUP(FC14,Torpedo!B:K,9,0)*FD14</f>
        <v>0</v>
      </c>
      <c r="FI14" s="33">
        <f>VLOOKUP(FC14,Torpedo!B:K,7,0)*FD14</f>
        <v>0</v>
      </c>
      <c r="FJ14" s="39" t="s">
        <v>2087</v>
      </c>
      <c r="FK14" s="36">
        <v>0</v>
      </c>
      <c r="FL14" s="32">
        <f>VLOOKUP(FJ14,Torpedo!B:K,2,0)*FK14</f>
        <v>0</v>
      </c>
      <c r="FM14" s="32">
        <f>VLOOKUP(FJ14,Torpedo!B:K,8,0)*FK14</f>
        <v>0</v>
      </c>
      <c r="FN14" s="32">
        <f>VLOOKUP(FJ14,Torpedo!B:K,10,0)</f>
        <v>0</v>
      </c>
      <c r="FO14" s="32">
        <f>VLOOKUP(FJ14,Torpedo!B:K,9,0)*FK14</f>
        <v>0</v>
      </c>
      <c r="FP14" s="33">
        <f>VLOOKUP(FJ14,Torpedo!B:K,7,0)*FK14</f>
        <v>0</v>
      </c>
      <c r="FQ14" s="39" t="s">
        <v>3381</v>
      </c>
      <c r="FR14" s="32" t="str">
        <f>VLOOKUP(FQ14,shields!B:AW,8,0)</f>
        <v>1/1</v>
      </c>
      <c r="FS14" s="32">
        <f>VLOOKUP(FQ14,shields!B:AW,(8+GO14),0)</f>
        <v>11</v>
      </c>
      <c r="FT14" s="32">
        <f>VLOOKUP(FQ14,shields!B:AW,2,0)</f>
        <v>105</v>
      </c>
      <c r="FU14" s="32">
        <f>VLOOKUP(FQ14,shields!B:AW,5,0)</f>
        <v>0.1</v>
      </c>
      <c r="FV14" s="32">
        <f>VLOOKUP(FQ14,shields!B:AW,6,0)</f>
        <v>5</v>
      </c>
      <c r="FW14" s="32">
        <f>VLOOKUP(FQ14,shields!B:AW,7,0)</f>
        <v>2234</v>
      </c>
      <c r="FX14" s="32">
        <f>VLOOKUP(FQ14,shields!B:AW,3,0)</f>
        <v>2</v>
      </c>
      <c r="FY14" s="32">
        <f>VLOOKUP(FQ14,shields!B:AW,(28+GO14),0)</f>
        <v>16</v>
      </c>
      <c r="FZ14" s="33">
        <f>VLOOKUP(FQ14,shields!B:AW,4,0)</f>
        <v>1</v>
      </c>
      <c r="GA14" s="32">
        <f t="shared" si="143"/>
        <v>9950</v>
      </c>
      <c r="GB14" s="34">
        <f t="shared" si="144"/>
        <v>2</v>
      </c>
      <c r="GC14" s="38">
        <v>1</v>
      </c>
      <c r="GD14" s="34">
        <f t="shared" si="145"/>
        <v>3</v>
      </c>
      <c r="GE14" s="93">
        <f>((CZ14+DI14+DR14+EB14+EK14+ET14+FA14+FH14+FO14+FV14)+VLOOKUP(D14,Weight!$A$2:$F$21,4,0)+VLOOKUP(D14,Weight!$A$2:$F$21,5,0)*GD14)*1000000</f>
        <v>58000000</v>
      </c>
      <c r="GF14" s="34">
        <f t="shared" si="146"/>
        <v>29.8</v>
      </c>
      <c r="GG14" s="35">
        <f t="shared" si="147"/>
        <v>2238</v>
      </c>
      <c r="GH14" s="36">
        <v>2380</v>
      </c>
      <c r="GI14" s="36"/>
      <c r="GJ14" s="33">
        <f t="shared" si="148"/>
        <v>-2380</v>
      </c>
      <c r="GK14" s="39" t="s">
        <v>3847</v>
      </c>
      <c r="GL14" s="36"/>
      <c r="GM14" s="37"/>
      <c r="GN14" s="36"/>
      <c r="GO14" s="32">
        <f t="shared" si="149"/>
        <v>2</v>
      </c>
      <c r="GP14" s="32">
        <f>VLOOKUP(D14,Weight!A:C,2,0)</f>
        <v>5000</v>
      </c>
      <c r="GQ14" s="32">
        <f>VLOOKUP(D14,Weight!A:C,3,0)</f>
        <v>15000</v>
      </c>
      <c r="GR14" s="32" t="str">
        <f>VLOOKUP(GO14,'Full Crew Complement'!$Z$8:$AC$27,3,0)&amp;"/"&amp;VLOOKUP(GO14,'Full Crew Complement'!$Z$8:$AC$27,4,0)</f>
        <v>3/9</v>
      </c>
      <c r="GS14" s="36"/>
      <c r="GT14" s="52">
        <f t="shared" si="150"/>
        <v>0</v>
      </c>
      <c r="GU14" s="54">
        <f t="shared" si="30"/>
        <v>0</v>
      </c>
      <c r="GV14" s="68"/>
      <c r="GW14" s="68">
        <v>0</v>
      </c>
      <c r="GX14" s="68">
        <v>0</v>
      </c>
      <c r="GY14" s="68">
        <v>0</v>
      </c>
      <c r="GZ14" s="68">
        <v>0</v>
      </c>
      <c r="HA14" s="68">
        <v>0</v>
      </c>
      <c r="HB14" s="68">
        <v>0</v>
      </c>
      <c r="HC14" s="68">
        <v>0</v>
      </c>
      <c r="HD14" s="68">
        <v>0</v>
      </c>
      <c r="HE14" s="68">
        <v>0</v>
      </c>
      <c r="HF14" s="68">
        <v>0</v>
      </c>
      <c r="HG14" s="68">
        <v>0</v>
      </c>
      <c r="HH14" s="32">
        <f t="shared" si="151"/>
        <v>0</v>
      </c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</row>
    <row r="15" spans="1:389" ht="15">
      <c r="A15" s="38" t="s">
        <v>435</v>
      </c>
      <c r="B15" s="84" t="s">
        <v>4005</v>
      </c>
      <c r="C15" s="38" t="s">
        <v>3826</v>
      </c>
      <c r="D15" s="38" t="s">
        <v>63</v>
      </c>
      <c r="E15" s="40">
        <f t="shared" si="112"/>
        <v>2380</v>
      </c>
      <c r="F15" s="40">
        <f t="shared" si="113"/>
        <v>0</v>
      </c>
      <c r="G15" s="40"/>
      <c r="H15" s="40">
        <f t="shared" si="114"/>
        <v>7</v>
      </c>
      <c r="I15" s="38" t="s">
        <v>398</v>
      </c>
      <c r="J15" s="34"/>
      <c r="K15" s="42">
        <v>100</v>
      </c>
      <c r="L15" s="42">
        <v>100</v>
      </c>
      <c r="M15" s="42">
        <v>100</v>
      </c>
      <c r="N15" s="43">
        <f t="shared" si="115"/>
        <v>16952</v>
      </c>
      <c r="O15" s="34"/>
      <c r="P15" s="44">
        <v>100</v>
      </c>
      <c r="Q15" s="43">
        <f t="shared" si="116"/>
        <v>5000</v>
      </c>
      <c r="R15" s="38" t="s">
        <v>800</v>
      </c>
      <c r="S15" s="34"/>
      <c r="T15" s="40" t="str">
        <f t="shared" si="117"/>
        <v>VMC-1</v>
      </c>
      <c r="U15" s="34"/>
      <c r="V15" s="38">
        <v>1</v>
      </c>
      <c r="W15" s="38">
        <v>0</v>
      </c>
      <c r="X15" s="38">
        <v>1</v>
      </c>
      <c r="Y15" s="38">
        <v>1</v>
      </c>
      <c r="Z15" s="38" t="s">
        <v>800</v>
      </c>
      <c r="AA15" s="34">
        <f>VLOOKUP(Z15,Weight!$L$2:$T$19,5,0)</f>
        <v>0</v>
      </c>
      <c r="AB15" s="34"/>
      <c r="AC15" s="38">
        <v>150</v>
      </c>
      <c r="AD15" s="38">
        <v>0</v>
      </c>
      <c r="AE15" s="38">
        <v>20</v>
      </c>
      <c r="AF15" s="38">
        <v>2</v>
      </c>
      <c r="AG15" s="34"/>
      <c r="AH15" s="40">
        <f t="shared" si="118"/>
        <v>16</v>
      </c>
      <c r="AI15" s="40" t="str">
        <f t="shared" si="119"/>
        <v>3/1</v>
      </c>
      <c r="AJ15" s="40" t="str">
        <f t="shared" si="120"/>
        <v>VWA-1</v>
      </c>
      <c r="AK15" s="40">
        <f t="shared" si="121"/>
        <v>2</v>
      </c>
      <c r="AL15" s="40" t="str">
        <f t="shared" si="122"/>
        <v>7 ea.</v>
      </c>
      <c r="AM15" s="40" t="str">
        <f t="shared" si="123"/>
        <v>C/D</v>
      </c>
      <c r="AN15" s="38" t="s">
        <v>3829</v>
      </c>
      <c r="AO15" s="38" t="s">
        <v>3647</v>
      </c>
      <c r="AP15" s="40" t="str">
        <f t="shared" si="124"/>
        <v>VIA-1 (x2)</v>
      </c>
      <c r="AQ15" s="40" t="str">
        <f t="shared" si="125"/>
        <v>1 ea.</v>
      </c>
      <c r="AR15" s="34"/>
      <c r="AS15" s="40" t="str">
        <f t="shared" si="126"/>
        <v>VH-1</v>
      </c>
      <c r="AT15" s="40">
        <f t="shared" si="127"/>
        <v>2</v>
      </c>
      <c r="AU15" s="41" t="s">
        <v>3830</v>
      </c>
      <c r="AV15" s="40" t="str">
        <f>VLOOKUP(DU15,Beam!B:N,8,0)</f>
        <v>G</v>
      </c>
      <c r="AW15" s="40">
        <f>VLOOKUP(DU15,Beam!B:N,3,0)</f>
        <v>2</v>
      </c>
      <c r="AX15" s="40"/>
      <c r="AY15" s="40" t="str">
        <f>VLOOKUP(DU15,Beam!B:N,4,0)</f>
        <v>(1-4)</v>
      </c>
      <c r="AZ15" s="40" t="str">
        <f>VLOOKUP(DU15,Beam!B:N,5,0)</f>
        <v>(5-8)</v>
      </c>
      <c r="BA15" s="40" t="str">
        <f>VLOOKUP(DU15,Beam!B:N,6,0)</f>
        <v>(9-10)</v>
      </c>
      <c r="BB15" s="40" t="str">
        <f t="shared" si="128"/>
        <v>-</v>
      </c>
      <c r="BC15" s="40">
        <f t="shared" si="129"/>
        <v>0</v>
      </c>
      <c r="BD15" s="41" t="s">
        <v>2087</v>
      </c>
      <c r="BE15" s="40" t="str">
        <f>VLOOKUP(ED15,Beam!B:N,8,0)</f>
        <v>-</v>
      </c>
      <c r="BF15" s="40" t="str">
        <f>VLOOKUP(ED15,Beam!B:N,3,0)</f>
        <v>-</v>
      </c>
      <c r="BG15" s="40"/>
      <c r="BH15" s="40" t="str">
        <f>VLOOKUP(ED15,Beam!B:N,4,0)</f>
        <v>-</v>
      </c>
      <c r="BI15" s="40" t="str">
        <f>VLOOKUP(ED15,Beam!B:N,5,0)</f>
        <v>-</v>
      </c>
      <c r="BJ15" s="40" t="str">
        <f>VLOOKUP(ED15,Beam!B:N,6,0)</f>
        <v>-</v>
      </c>
      <c r="BK15" s="40" t="str">
        <f t="shared" si="130"/>
        <v>-</v>
      </c>
      <c r="BL15" s="40">
        <f t="shared" si="131"/>
        <v>0</v>
      </c>
      <c r="BM15" s="41" t="s">
        <v>2087</v>
      </c>
      <c r="BN15" s="40" t="str">
        <f>VLOOKUP(EM15,Beam!B:I,8,0)</f>
        <v>-</v>
      </c>
      <c r="BO15" s="40" t="str">
        <f>VLOOKUP(EM15,Beam!B:I,3,0)</f>
        <v>-</v>
      </c>
      <c r="BP15" s="40"/>
      <c r="BQ15" s="40" t="str">
        <f>VLOOKUP(EM15,Beam!B:I,4,0)</f>
        <v>-</v>
      </c>
      <c r="BR15" s="40" t="str">
        <f>VLOOKUP(EM15,Beam!B:I,5,0)</f>
        <v>-</v>
      </c>
      <c r="BS15" s="40" t="str">
        <f>VLOOKUP(EM15,Beam!B:I,6,0)</f>
        <v>-</v>
      </c>
      <c r="BT15" s="40" t="str">
        <f t="shared" si="132"/>
        <v>-</v>
      </c>
      <c r="BU15" s="40">
        <f t="shared" si="133"/>
        <v>0</v>
      </c>
      <c r="BV15" s="41" t="s">
        <v>3831</v>
      </c>
      <c r="BW15" s="40" t="str">
        <f>VLOOKUP(BT15,Torpedo!B:G,6,0)</f>
        <v>-</v>
      </c>
      <c r="BX15" s="40" t="str">
        <f>VLOOKUP(BT15,Torpedo!B:G,3,0)</f>
        <v>-</v>
      </c>
      <c r="BY15" s="40" t="str">
        <f>VLOOKUP(BT15,Torpedo!B:G,4,0)</f>
        <v>-</v>
      </c>
      <c r="BZ15" s="40" t="str">
        <f t="shared" si="134"/>
        <v>-</v>
      </c>
      <c r="CA15" s="40">
        <f t="shared" si="135"/>
        <v>0</v>
      </c>
      <c r="CB15" s="41" t="s">
        <v>2087</v>
      </c>
      <c r="CC15" s="40" t="str">
        <f>VLOOKUP(FC15,Torpedo!B:G,6,0)</f>
        <v>-</v>
      </c>
      <c r="CD15" s="40" t="str">
        <f>VLOOKUP(FC15,Torpedo!B:G,3,0)</f>
        <v>-</v>
      </c>
      <c r="CE15" s="40" t="str">
        <f>VLOOKUP(FC15,Torpedo!B:G,4,0)</f>
        <v>-</v>
      </c>
      <c r="CF15" s="40" t="str">
        <f t="shared" si="136"/>
        <v>-</v>
      </c>
      <c r="CG15" s="40">
        <f t="shared" si="137"/>
        <v>0</v>
      </c>
      <c r="CH15" s="41" t="s">
        <v>2087</v>
      </c>
      <c r="CI15" s="40" t="str">
        <f>VLOOKUP(FJ15,Torpedo!B:G,6,0)</f>
        <v>-</v>
      </c>
      <c r="CJ15" s="40" t="str">
        <f>VLOOKUP(FJ15,Torpedo!B:G,3,0)</f>
        <v>-</v>
      </c>
      <c r="CK15" s="40" t="str">
        <f>VLOOKUP(FJ15,Torpedo!B:G,4,0)</f>
        <v>-</v>
      </c>
      <c r="CL15" s="40"/>
      <c r="CM15" s="40" t="str">
        <f t="shared" si="138"/>
        <v>VSA</v>
      </c>
      <c r="CN15" s="40" t="str">
        <f t="shared" si="139"/>
        <v>1/1</v>
      </c>
      <c r="CO15" s="40">
        <f t="shared" si="140"/>
        <v>8</v>
      </c>
      <c r="CP15" s="40"/>
      <c r="CQ15" s="40">
        <f t="shared" si="141"/>
        <v>29</v>
      </c>
      <c r="CR15" s="40">
        <f t="shared" si="142"/>
        <v>2.4</v>
      </c>
      <c r="CS15" s="40"/>
      <c r="CT15" s="39" t="s">
        <v>776</v>
      </c>
      <c r="CU15" s="36">
        <v>1</v>
      </c>
      <c r="CV15" s="32">
        <f>(VLOOKUP(CT15,Computer!C:K,5,0))*CU15</f>
        <v>0.2</v>
      </c>
      <c r="CW15" s="32">
        <f>(VLOOKUP(CT15,Computer!C:K,2,0))*CU15</f>
        <v>390</v>
      </c>
      <c r="CX15" s="32">
        <f>(VLOOKUP(CT15,Computer!C:K,6,0))*CU15</f>
        <v>5</v>
      </c>
      <c r="CY15" s="32">
        <f>(VLOOKUP(CT15,Computer!C:K,9,0))</f>
        <v>2228</v>
      </c>
      <c r="CZ15" s="33">
        <f>(VLOOKUP(CT15,Computer!C:K,8,0))*CU15</f>
        <v>6</v>
      </c>
      <c r="DA15" s="39" t="s">
        <v>1530</v>
      </c>
      <c r="DB15" s="36">
        <v>2</v>
      </c>
      <c r="DC15" s="32">
        <f>VLOOKUP(DA15,Warp!B:U,(2+DB15),0)</f>
        <v>7</v>
      </c>
      <c r="DD15" s="36" t="s">
        <v>401</v>
      </c>
      <c r="DE15" s="32">
        <f>VLOOKUP(DA15,Warp!B:U,15,0)*DB15</f>
        <v>2.2000000000000002</v>
      </c>
      <c r="DF15" s="32" t="str">
        <f>VLOOKUP(DA15,Warp!B:U,(10+DB15),0)</f>
        <v>C/D</v>
      </c>
      <c r="DG15" s="32">
        <f>VLOOKUP(DA15,Warp!B:U,2,0)*DB15</f>
        <v>5300</v>
      </c>
      <c r="DH15" s="32">
        <f>VLOOKUP(DA15,Warp!B:U,20,0)</f>
        <v>2235</v>
      </c>
      <c r="DI15" s="32">
        <f>VLOOKUP(DA15,Warp!B:U,(15+DB15),0)</f>
        <v>7</v>
      </c>
      <c r="DJ15" s="32">
        <f>VLOOKUP(DA15,Warp!B:U,(6+DB15),0)</f>
        <v>15</v>
      </c>
      <c r="DK15" s="33">
        <f>VLOOKUP((DC15*DB15),MPR!A:S,(VLOOKUP(DD15,Weight!$G$2:$H$19,2,0)),0)</f>
        <v>6.5</v>
      </c>
      <c r="DL15" s="39" t="s">
        <v>2055</v>
      </c>
      <c r="DM15" s="36">
        <v>2</v>
      </c>
      <c r="DN15" s="32">
        <f>VLOOKUP(DL15,Impulse!B:K,3,0)</f>
        <v>1</v>
      </c>
      <c r="DO15" s="32">
        <f>VLOOKUP(DL15,Impulse!B:K,2,0)*DM15</f>
        <v>192</v>
      </c>
      <c r="DP15" s="32">
        <f>VLOOKUP(DL15,Impulse!B:K,7,0)*DM15</f>
        <v>0.2</v>
      </c>
      <c r="DQ15" s="32">
        <f>VLOOKUP(DL15,Impulse!B:K,10,0)</f>
        <v>2235</v>
      </c>
      <c r="DR15" s="32">
        <f>(VLOOKUP(DL15,Impulse!B:K,9,0))*DM15</f>
        <v>6</v>
      </c>
      <c r="DS15" s="32">
        <f>(VLOOKUP(DL15,Impulse!B:K,4,0))</f>
        <v>5</v>
      </c>
      <c r="DT15" s="33">
        <f>VLOOKUP((DN15*DM15),MPR!A:S,(VLOOKUP(DD15,Weight!$G$2:$H$19,2,0)),0)</f>
        <v>1</v>
      </c>
      <c r="DU15" s="39" t="s">
        <v>2771</v>
      </c>
      <c r="DV15" s="36">
        <v>2</v>
      </c>
      <c r="DW15" s="36">
        <v>2</v>
      </c>
      <c r="DX15" s="36">
        <v>0</v>
      </c>
      <c r="DY15" s="32">
        <f>VLOOKUP(DU15,Beam!B:N,2,0)*DV15</f>
        <v>380</v>
      </c>
      <c r="DZ15" s="32">
        <f>((VLOOKUP(DU15,Beam!B:N,10,0))*DW15)+((VLOOKUP(DU15,Beam!B:N,11,0))*DX15)</f>
        <v>1.6</v>
      </c>
      <c r="EA15" s="32">
        <f>VLOOKUP(DU15,Beam!B:N,13,0)</f>
        <v>2228</v>
      </c>
      <c r="EB15" s="32">
        <f>(VLOOKUP(DU15,Beam!B:N,12,0))*DV15</f>
        <v>56</v>
      </c>
      <c r="EC15" s="33">
        <f>(VLOOKUP(DU15,Beam!B:N,9,0))*DV15</f>
        <v>2.4</v>
      </c>
      <c r="ED15" s="39" t="s">
        <v>2087</v>
      </c>
      <c r="EE15" s="36">
        <v>0</v>
      </c>
      <c r="EF15" s="36">
        <v>0</v>
      </c>
      <c r="EG15" s="36">
        <v>0</v>
      </c>
      <c r="EH15" s="32">
        <f>VLOOKUP(ED15,Beam!B:N,2,0)*EE15</f>
        <v>0</v>
      </c>
      <c r="EI15" s="32">
        <f>(VLOOKUP(ED15,Beam!B:N,10,0)*EF15)+(VLOOKUP(ED15,Beam!B:N,11,0)*EG15)</f>
        <v>0</v>
      </c>
      <c r="EJ15" s="32">
        <f>VLOOKUP(ED15,Beam!B:N,13,0)</f>
        <v>0</v>
      </c>
      <c r="EK15" s="32">
        <f>VLOOKUP(ED15,Beam!B:N,12,0)*EE15</f>
        <v>0</v>
      </c>
      <c r="EL15" s="33">
        <f>VLOOKUP(ED15,Beam!B:N,9,0)*EE15</f>
        <v>0</v>
      </c>
      <c r="EM15" s="39" t="s">
        <v>2087</v>
      </c>
      <c r="EN15" s="36">
        <v>0</v>
      </c>
      <c r="EO15" s="36">
        <v>0</v>
      </c>
      <c r="EP15" s="36">
        <v>0</v>
      </c>
      <c r="EQ15" s="32">
        <f>VLOOKUP(EM15,Beam!B:N,2,0)*EN15</f>
        <v>0</v>
      </c>
      <c r="ER15" s="32">
        <f>(VLOOKUP(EM15,Beam!B:N,10,0)*EO15)+(VLOOKUP(EM15,Beam!B:N,11,0)*EP15)</f>
        <v>0</v>
      </c>
      <c r="ES15" s="32">
        <f>VLOOKUP(EM15,Beam!B:N,13,0)</f>
        <v>0</v>
      </c>
      <c r="ET15" s="32">
        <f>VLOOKUP(EM15,Beam!B:N,12,0)*EN15</f>
        <v>0</v>
      </c>
      <c r="EU15" s="33">
        <f>VLOOKUP(EM15,Beam!B:N,9,0)*EN15</f>
        <v>0</v>
      </c>
      <c r="EV15" s="39" t="s">
        <v>2087</v>
      </c>
      <c r="EW15" s="36">
        <v>0</v>
      </c>
      <c r="EX15" s="32">
        <f>VLOOKUP(EV15,Torpedo!B:K,2,0)*EW15</f>
        <v>0</v>
      </c>
      <c r="EY15" s="32">
        <f>VLOOKUP(EV15,Torpedo!B:K,8,0)*EW15</f>
        <v>0</v>
      </c>
      <c r="EZ15" s="32">
        <f>VLOOKUP(EV15,Torpedo!B:K,10,0)</f>
        <v>0</v>
      </c>
      <c r="FA15" s="32">
        <f>VLOOKUP(EV15,Torpedo!B:K,9,0)*EW15</f>
        <v>0</v>
      </c>
      <c r="FB15" s="33">
        <f>VLOOKUP(EV15,Torpedo!B:K,7,0)*EW15</f>
        <v>0</v>
      </c>
      <c r="FC15" s="39" t="s">
        <v>2087</v>
      </c>
      <c r="FD15" s="36">
        <v>0</v>
      </c>
      <c r="FE15" s="32">
        <f>VLOOKUP(FC15,Torpedo!B:K,2,0)*FD15</f>
        <v>0</v>
      </c>
      <c r="FF15" s="32">
        <f>VLOOKUP(FC15,Torpedo!B:K,8,0)*FD15</f>
        <v>0</v>
      </c>
      <c r="FG15" s="32">
        <f>VLOOKUP(FC15,Torpedo!B:K,10,0)</f>
        <v>0</v>
      </c>
      <c r="FH15" s="32">
        <f>VLOOKUP(FC15,Torpedo!B:K,9,0)*FD15</f>
        <v>0</v>
      </c>
      <c r="FI15" s="33">
        <f>VLOOKUP(FC15,Torpedo!B:K,7,0)*FD15</f>
        <v>0</v>
      </c>
      <c r="FJ15" s="39" t="s">
        <v>2087</v>
      </c>
      <c r="FK15" s="36">
        <v>0</v>
      </c>
      <c r="FL15" s="32">
        <f>VLOOKUP(FJ15,Torpedo!B:K,2,0)*FK15</f>
        <v>0</v>
      </c>
      <c r="FM15" s="32">
        <f>VLOOKUP(FJ15,Torpedo!B:K,8,0)*FK15</f>
        <v>0</v>
      </c>
      <c r="FN15" s="32">
        <f>VLOOKUP(FJ15,Torpedo!B:K,10,0)</f>
        <v>0</v>
      </c>
      <c r="FO15" s="32">
        <f>VLOOKUP(FJ15,Torpedo!B:K,9,0)*FK15</f>
        <v>0</v>
      </c>
      <c r="FP15" s="33">
        <f>VLOOKUP(FJ15,Torpedo!B:K,7,0)*FK15</f>
        <v>0</v>
      </c>
      <c r="FQ15" s="39" t="s">
        <v>3410</v>
      </c>
      <c r="FR15" s="32" t="str">
        <f>VLOOKUP(FQ15,shields!B:AW,8,0)</f>
        <v>1/1</v>
      </c>
      <c r="FS15" s="32">
        <f>VLOOKUP(FQ15,shields!B:AW,(8+GO15),0)</f>
        <v>8</v>
      </c>
      <c r="FT15" s="32">
        <f>VLOOKUP(FQ15,shields!B:AW,2,0)</f>
        <v>190</v>
      </c>
      <c r="FU15" s="32">
        <f>VLOOKUP(FQ15,shields!B:AW,5,0)</f>
        <v>1.4</v>
      </c>
      <c r="FV15" s="32">
        <f>VLOOKUP(FQ15,shields!B:AW,6,0)</f>
        <v>3</v>
      </c>
      <c r="FW15" s="32">
        <f>VLOOKUP(FQ15,shields!B:AW,7,0)</f>
        <v>2235</v>
      </c>
      <c r="FX15" s="32">
        <f>VLOOKUP(FQ15,shields!B:AW,3,0)</f>
        <v>5</v>
      </c>
      <c r="FY15" s="32">
        <f>VLOOKUP(FQ15,shields!B:AW,(28+GO15),0)</f>
        <v>11.5</v>
      </c>
      <c r="FZ15" s="33">
        <f>VLOOKUP(FQ15,shields!B:AW,4,0)</f>
        <v>1</v>
      </c>
      <c r="GA15" s="32">
        <f t="shared" si="143"/>
        <v>16952</v>
      </c>
      <c r="GB15" s="34">
        <f t="shared" si="144"/>
        <v>6</v>
      </c>
      <c r="GC15" s="38">
        <v>1</v>
      </c>
      <c r="GD15" s="34">
        <f t="shared" si="145"/>
        <v>7</v>
      </c>
      <c r="GE15" s="93">
        <f>((CZ15+DI15+DR15+EB15+EK15+ET15+FA15+FH15+FO15+FV15)+VLOOKUP(D15,Weight!$A$2:$F$21,4,0)+VLOOKUP(D15,Weight!$A$2:$F$21,5,0)*GD15)*1000000</f>
        <v>87000000</v>
      </c>
      <c r="GF15" s="34">
        <f t="shared" si="146"/>
        <v>29</v>
      </c>
      <c r="GG15" s="35">
        <f t="shared" si="147"/>
        <v>2235</v>
      </c>
      <c r="GH15" s="36">
        <v>2380</v>
      </c>
      <c r="GI15" s="36"/>
      <c r="GJ15" s="33">
        <f t="shared" si="148"/>
        <v>-2380</v>
      </c>
      <c r="GK15" s="39" t="s">
        <v>3847</v>
      </c>
      <c r="GL15" s="36"/>
      <c r="GM15" s="37"/>
      <c r="GN15" s="36"/>
      <c r="GO15" s="32">
        <f t="shared" si="149"/>
        <v>2</v>
      </c>
      <c r="GP15" s="32">
        <f>VLOOKUP(D15,Weight!A:C,2,0)</f>
        <v>5000</v>
      </c>
      <c r="GQ15" s="32">
        <f>VLOOKUP(D15,Weight!A:C,3,0)</f>
        <v>15000</v>
      </c>
      <c r="GR15" s="32" t="str">
        <f>VLOOKUP(GO15,'Full Crew Complement'!$Z$8:$AC$27,3,0)&amp;"/"&amp;VLOOKUP(GO15,'Full Crew Complement'!$Z$8:$AC$27,4,0)</f>
        <v>3/9</v>
      </c>
      <c r="GS15" s="36"/>
      <c r="GT15" s="52">
        <f t="shared" si="150"/>
        <v>0</v>
      </c>
      <c r="GU15" s="54">
        <f t="shared" si="30"/>
        <v>0</v>
      </c>
      <c r="GV15" s="68"/>
      <c r="GW15" s="68">
        <v>0</v>
      </c>
      <c r="GX15" s="68">
        <v>0</v>
      </c>
      <c r="GY15" s="68">
        <v>0</v>
      </c>
      <c r="GZ15" s="68">
        <v>0</v>
      </c>
      <c r="HA15" s="68">
        <v>0</v>
      </c>
      <c r="HB15" s="68">
        <v>0</v>
      </c>
      <c r="HC15" s="68">
        <v>0</v>
      </c>
      <c r="HD15" s="68">
        <v>0</v>
      </c>
      <c r="HE15" s="68">
        <v>0</v>
      </c>
      <c r="HF15" s="68">
        <v>0</v>
      </c>
      <c r="HG15" s="68">
        <v>0</v>
      </c>
      <c r="HH15" s="32">
        <f t="shared" si="151"/>
        <v>0</v>
      </c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  <c r="LY15" s="67"/>
      <c r="LZ15" s="67"/>
      <c r="MA15" s="67"/>
      <c r="MB15" s="67"/>
      <c r="MC15" s="67"/>
      <c r="MD15" s="67"/>
      <c r="ME15" s="67"/>
      <c r="MF15" s="67"/>
      <c r="MG15" s="67"/>
      <c r="MH15" s="67"/>
      <c r="MI15" s="67"/>
      <c r="MJ15" s="67"/>
      <c r="MK15" s="67"/>
      <c r="ML15" s="67"/>
      <c r="MM15" s="67"/>
      <c r="MN15" s="67"/>
      <c r="MO15" s="67"/>
      <c r="MP15" s="67"/>
      <c r="MQ15" s="67"/>
      <c r="MR15" s="67"/>
      <c r="MS15" s="67"/>
      <c r="MT15" s="67"/>
      <c r="MU15" s="67"/>
      <c r="MV15" s="67"/>
      <c r="MW15" s="67"/>
      <c r="MX15" s="67"/>
      <c r="MY15" s="67"/>
      <c r="MZ15" s="67"/>
      <c r="NA15" s="67"/>
      <c r="NB15" s="67"/>
      <c r="NC15" s="67"/>
      <c r="ND15" s="67"/>
      <c r="NE15" s="67"/>
      <c r="NF15" s="67"/>
      <c r="NG15" s="67"/>
      <c r="NH15" s="67"/>
      <c r="NI15" s="67"/>
      <c r="NJ15" s="67"/>
      <c r="NK15" s="67"/>
      <c r="NL15" s="67"/>
      <c r="NM15" s="67"/>
      <c r="NN15" s="67"/>
      <c r="NO15" s="67"/>
      <c r="NP15" s="67"/>
      <c r="NQ15" s="67"/>
      <c r="NR15" s="67"/>
      <c r="NS15" s="67"/>
      <c r="NT15" s="67"/>
      <c r="NU15" s="67"/>
      <c r="NV15" s="67"/>
      <c r="NW15" s="67"/>
      <c r="NX15" s="67"/>
      <c r="NY15" s="67"/>
    </row>
  </sheetData>
  <autoFilter ref="A1:NY9"/>
  <sortState ref="A1439:NY1441">
    <sortCondition ref="C1439:C1441"/>
  </sortState>
  <conditionalFormatting sqref="GH2 GH7:GH15">
    <cfRule type="expression" dxfId="38" priority="1834">
      <formula>GH2&lt;GG2</formula>
    </cfRule>
  </conditionalFormatting>
  <conditionalFormatting sqref="GA2 GA7:GA15">
    <cfRule type="expression" dxfId="37" priority="1827">
      <formula>GA2&gt;GQ2</formula>
    </cfRule>
    <cfRule type="expression" dxfId="36" priority="1828">
      <formula>GA2&lt;GP2</formula>
    </cfRule>
  </conditionalFormatting>
  <conditionalFormatting sqref="FX2 FX7:FX15">
    <cfRule type="expression" dxfId="35" priority="1826">
      <formula>FX2&gt;CX2</formula>
    </cfRule>
  </conditionalFormatting>
  <conditionalFormatting sqref="DS2:DS15">
    <cfRule type="expression" dxfId="34" priority="1825">
      <formula>DS2&gt;CX2</formula>
    </cfRule>
  </conditionalFormatting>
  <conditionalFormatting sqref="DJ2 DJ7:DJ15">
    <cfRule type="expression" dxfId="33" priority="1824">
      <formula>DJ2&gt;CX2</formula>
    </cfRule>
  </conditionalFormatting>
  <conditionalFormatting sqref="CR2 CR7:CR15">
    <cfRule type="expression" dxfId="32" priority="1823">
      <formula>CR2&gt;CX2</formula>
    </cfRule>
  </conditionalFormatting>
  <conditionalFormatting sqref="GH3">
    <cfRule type="expression" dxfId="31" priority="1822">
      <formula>GH3&lt;GG3</formula>
    </cfRule>
  </conditionalFormatting>
  <conditionalFormatting sqref="GA3">
    <cfRule type="expression" dxfId="30" priority="1820">
      <formula>GA3&gt;GQ3</formula>
    </cfRule>
    <cfRule type="expression" dxfId="29" priority="1821">
      <formula>GA3&lt;GP3</formula>
    </cfRule>
  </conditionalFormatting>
  <conditionalFormatting sqref="FX3">
    <cfRule type="expression" dxfId="28" priority="1819">
      <formula>FX3&gt;CX3</formula>
    </cfRule>
  </conditionalFormatting>
  <conditionalFormatting sqref="DS3">
    <cfRule type="expression" dxfId="27" priority="1818">
      <formula>DS3&gt;CX3</formula>
    </cfRule>
  </conditionalFormatting>
  <conditionalFormatting sqref="DJ3">
    <cfRule type="expression" dxfId="26" priority="1817">
      <formula>DJ3&gt;CX3</formula>
    </cfRule>
  </conditionalFormatting>
  <conditionalFormatting sqref="CR3">
    <cfRule type="expression" dxfId="25" priority="1816">
      <formula>CR3&gt;CX3</formula>
    </cfRule>
  </conditionalFormatting>
  <conditionalFormatting sqref="GH4">
    <cfRule type="expression" dxfId="24" priority="1815">
      <formula>GH4&lt;GG4</formula>
    </cfRule>
  </conditionalFormatting>
  <conditionalFormatting sqref="GA4">
    <cfRule type="expression" dxfId="23" priority="1813">
      <formula>GA4&gt;GQ4</formula>
    </cfRule>
    <cfRule type="expression" dxfId="22" priority="1814">
      <formula>GA4&lt;GP4</formula>
    </cfRule>
  </conditionalFormatting>
  <conditionalFormatting sqref="FX4">
    <cfRule type="expression" dxfId="21" priority="1812">
      <formula>FX4&gt;CX4</formula>
    </cfRule>
  </conditionalFormatting>
  <conditionalFormatting sqref="DS4">
    <cfRule type="expression" dxfId="20" priority="1811">
      <formula>DS4&gt;CX4</formula>
    </cfRule>
  </conditionalFormatting>
  <conditionalFormatting sqref="DJ4">
    <cfRule type="expression" dxfId="19" priority="1810">
      <formula>DJ4&gt;CX4</formula>
    </cfRule>
  </conditionalFormatting>
  <conditionalFormatting sqref="CR4">
    <cfRule type="expression" dxfId="18" priority="1809">
      <formula>CR4&gt;CX4</formula>
    </cfRule>
  </conditionalFormatting>
  <conditionalFormatting sqref="GH5">
    <cfRule type="expression" dxfId="17" priority="1808">
      <formula>GH5&lt;GG5</formula>
    </cfRule>
  </conditionalFormatting>
  <conditionalFormatting sqref="GA5">
    <cfRule type="expression" dxfId="16" priority="1806">
      <formula>GA5&gt;GQ5</formula>
    </cfRule>
    <cfRule type="expression" dxfId="15" priority="1807">
      <formula>GA5&lt;GP5</formula>
    </cfRule>
  </conditionalFormatting>
  <conditionalFormatting sqref="FX5">
    <cfRule type="expression" dxfId="14" priority="1805">
      <formula>FX5&gt;CX5</formula>
    </cfRule>
  </conditionalFormatting>
  <conditionalFormatting sqref="DS5">
    <cfRule type="expression" dxfId="13" priority="1804">
      <formula>DS5&gt;CX5</formula>
    </cfRule>
  </conditionalFormatting>
  <conditionalFormatting sqref="DJ5">
    <cfRule type="expression" dxfId="12" priority="1803">
      <formula>DJ5&gt;CX5</formula>
    </cfRule>
  </conditionalFormatting>
  <conditionalFormatting sqref="CR5">
    <cfRule type="expression" dxfId="11" priority="1802">
      <formula>CR5&gt;CX5</formula>
    </cfRule>
  </conditionalFormatting>
  <conditionalFormatting sqref="GH6">
    <cfRule type="expression" dxfId="10" priority="1801">
      <formula>GH6&lt;GG6</formula>
    </cfRule>
  </conditionalFormatting>
  <conditionalFormatting sqref="GA6">
    <cfRule type="expression" dxfId="9" priority="1799">
      <formula>GA6&gt;GQ6</formula>
    </cfRule>
    <cfRule type="expression" dxfId="8" priority="1800">
      <formula>GA6&lt;GP6</formula>
    </cfRule>
  </conditionalFormatting>
  <conditionalFormatting sqref="FX6">
    <cfRule type="expression" dxfId="7" priority="1798">
      <formula>FX6&gt;CX6</formula>
    </cfRule>
  </conditionalFormatting>
  <conditionalFormatting sqref="DS6">
    <cfRule type="expression" dxfId="6" priority="1797">
      <formula>DS6&gt;CX6</formula>
    </cfRule>
  </conditionalFormatting>
  <conditionalFormatting sqref="DJ6">
    <cfRule type="expression" dxfId="5" priority="1796">
      <formula>DJ6&gt;CX6</formula>
    </cfRule>
  </conditionalFormatting>
  <conditionalFormatting sqref="CR6">
    <cfRule type="expression" dxfId="4" priority="1795">
      <formula>CR6&gt;CX6</formula>
    </cfRule>
  </conditionalFormatting>
  <pageMargins left="0.7" right="0.7" top="0.75" bottom="0.75" header="0.3" footer="0.3"/>
  <pageSetup orientation="portrait" horizontalDpi="4294967294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9" id="{5DCD0478-E349-41F8-87C8-C022AC1433B0}">
            <xm:f>(GQ2&lt;=VLOOKUP(CT2,Computer!C:F,4,0))=FALSE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expression" priority="530" id="{A31E93A4-B253-450B-9F01-E076A6801D60}">
            <xm:f>(GP2&gt;=VLOOKUP(CT2,Computer!C:F,3,0))=FALSE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CT2:CT15</xm:sqref>
        </x14:conditionalFormatting>
        <x14:conditionalFormatting xmlns:xm="http://schemas.microsoft.com/office/excel/2006/main">
          <x14:cfRule type="expression" priority="523" id="{86E2556A-823D-4C25-8CEB-8F18C346BDCD}">
            <xm:f>(GQ2&lt;=VLOOKUP(DL2,Impulse!B:G,6,0))=FALSE</xm:f>
            <x14:dxf>
              <font>
                <b/>
                <i val="0"/>
                <color theme="0"/>
              </font>
              <fill>
                <patternFill>
                  <fgColor rgb="FFC00000"/>
                  <bgColor rgb="FFC00000"/>
                </patternFill>
              </fill>
            </x14:dxf>
          </x14:cfRule>
          <x14:cfRule type="expression" priority="524" id="{FEDDAA27-F193-4BCC-B762-D34BA0E1889F}">
            <xm:f>(GP2&gt;=VLOOKUP(DL2,Impulse!B:G,5,0))=FALSE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DL2:DL15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Weight!$A$2:$A$21</xm:f>
          </x14:formula1>
          <xm:sqref>D2:D15</xm:sqref>
        </x14:dataValidation>
        <x14:dataValidation type="list" allowBlank="1" showInputMessage="1" showErrorMessage="1">
          <x14:formula1>
            <xm:f>Weight!$J$2:$J$5</xm:f>
          </x14:formula1>
          <xm:sqref>I2:I15</xm:sqref>
        </x14:dataValidation>
        <x14:dataValidation type="list" allowBlank="1" showInputMessage="1" showErrorMessage="1">
          <x14:formula1>
            <xm:f>Weight!$L$2:$L$19</xm:f>
          </x14:formula1>
          <xm:sqref>Z2:Z15</xm:sqref>
        </x14:dataValidation>
        <x14:dataValidation type="list" allowBlank="1" showInputMessage="1" showErrorMessage="1">
          <x14:formula1>
            <xm:f>Weight!$G$2:$G$19</xm:f>
          </x14:formula1>
          <xm:sqref>DD2:DD15</xm:sqref>
        </x14:dataValidation>
        <x14:dataValidation type="list" allowBlank="1" showInputMessage="1" showErrorMessage="1">
          <x14:formula1>
            <xm:f>Computer!$C:$C</xm:f>
          </x14:formula1>
          <xm:sqref>CT2:CT15</xm:sqref>
        </x14:dataValidation>
        <x14:dataValidation type="list" allowBlank="1" showInputMessage="1" showErrorMessage="1">
          <x14:formula1>
            <xm:f>Warp!$B:$B</xm:f>
          </x14:formula1>
          <xm:sqref>DA2:DA15</xm:sqref>
        </x14:dataValidation>
        <x14:dataValidation type="list" allowBlank="1" showInputMessage="1" showErrorMessage="1">
          <x14:formula1>
            <xm:f>Impulse!$B:$B</xm:f>
          </x14:formula1>
          <xm:sqref>DL2:DL15</xm:sqref>
        </x14:dataValidation>
        <x14:dataValidation type="list" allowBlank="1" showInputMessage="1" showErrorMessage="1">
          <x14:formula1>
            <xm:f>Beam!$B:$B</xm:f>
          </x14:formula1>
          <xm:sqref>ED2:ED15</xm:sqref>
        </x14:dataValidation>
        <x14:dataValidation type="list" allowBlank="1" showInputMessage="1" showErrorMessage="1">
          <x14:formula1>
            <xm:f>Beam!$B:$B</xm:f>
          </x14:formula1>
          <xm:sqref>DU2:DU15</xm:sqref>
        </x14:dataValidation>
        <x14:dataValidation type="list" allowBlank="1" showInputMessage="1" showErrorMessage="1">
          <x14:formula1>
            <xm:f>Beam!$B:$B</xm:f>
          </x14:formula1>
          <xm:sqref>EM2:EM15</xm:sqref>
        </x14:dataValidation>
        <x14:dataValidation type="list" allowBlank="1" showInputMessage="1" showErrorMessage="1">
          <x14:formula1>
            <xm:f>Torpedo!$B:$B</xm:f>
          </x14:formula1>
          <xm:sqref>EV2:EV15</xm:sqref>
        </x14:dataValidation>
        <x14:dataValidation type="list" allowBlank="1" showInputMessage="1" showErrorMessage="1">
          <x14:formula1>
            <xm:f>Torpedo!$B:$B</xm:f>
          </x14:formula1>
          <xm:sqref>FJ2:FJ15</xm:sqref>
        </x14:dataValidation>
        <x14:dataValidation type="list" allowBlank="1" showInputMessage="1" showErrorMessage="1">
          <x14:formula1>
            <xm:f>Torpedo!$B:$B</xm:f>
          </x14:formula1>
          <xm:sqref>FC2:FC15</xm:sqref>
        </x14:dataValidation>
        <x14:dataValidation type="list" allowBlank="1" showInputMessage="1" showErrorMessage="1">
          <x14:formula1>
            <xm:f>shields!$B:$B</xm:f>
          </x14:formula1>
          <xm:sqref>FQ2:FQ15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5"/>
  <sheetViews>
    <sheetView topLeftCell="A43" workbookViewId="0">
      <selection activeCell="B10" sqref="B10"/>
    </sheetView>
  </sheetViews>
  <sheetFormatPr defaultColWidth="8.85546875" defaultRowHeight="12.75"/>
  <cols>
    <col min="1" max="1" width="10.7109375" style="1" bestFit="1" customWidth="1"/>
    <col min="2" max="2" width="30.42578125" style="1" customWidth="1"/>
    <col min="3" max="3" width="32" style="1" bestFit="1" customWidth="1"/>
    <col min="4" max="5" width="6.85546875" style="2" bestFit="1" customWidth="1"/>
    <col min="6" max="18" width="12.42578125" style="2" bestFit="1" customWidth="1"/>
    <col min="19" max="23" width="9.85546875" style="2" bestFit="1" customWidth="1"/>
    <col min="24" max="24" width="2" style="1" bestFit="1" customWidth="1"/>
    <col min="25" max="25" width="3" style="1" bestFit="1" customWidth="1"/>
    <col min="26" max="26" width="11.42578125" style="1" customWidth="1"/>
    <col min="27" max="27" width="31.42578125" style="1" customWidth="1"/>
    <col min="28" max="256" width="11.42578125" style="1" customWidth="1"/>
    <col min="257" max="257" width="10.7109375" style="1" bestFit="1" customWidth="1"/>
    <col min="258" max="258" width="30.42578125" style="1" customWidth="1"/>
    <col min="259" max="259" width="32" style="1" bestFit="1" customWidth="1"/>
    <col min="260" max="261" width="6.85546875" style="1" bestFit="1" customWidth="1"/>
    <col min="262" max="274" width="12.42578125" style="1" bestFit="1" customWidth="1"/>
    <col min="275" max="279" width="9.85546875" style="1" bestFit="1" customWidth="1"/>
    <col min="280" max="280" width="2" style="1" bestFit="1" customWidth="1"/>
    <col min="281" max="281" width="3" style="1" bestFit="1" customWidth="1"/>
    <col min="282" max="512" width="11.42578125" style="1" customWidth="1"/>
    <col min="513" max="513" width="10.7109375" style="1" bestFit="1" customWidth="1"/>
    <col min="514" max="514" width="30.42578125" style="1" customWidth="1"/>
    <col min="515" max="515" width="32" style="1" bestFit="1" customWidth="1"/>
    <col min="516" max="517" width="6.85546875" style="1" bestFit="1" customWidth="1"/>
    <col min="518" max="530" width="12.42578125" style="1" bestFit="1" customWidth="1"/>
    <col min="531" max="535" width="9.85546875" style="1" bestFit="1" customWidth="1"/>
    <col min="536" max="536" width="2" style="1" bestFit="1" customWidth="1"/>
    <col min="537" max="537" width="3" style="1" bestFit="1" customWidth="1"/>
    <col min="538" max="768" width="11.42578125" style="1" customWidth="1"/>
    <col min="769" max="769" width="10.7109375" style="1" bestFit="1" customWidth="1"/>
    <col min="770" max="770" width="30.42578125" style="1" customWidth="1"/>
    <col min="771" max="771" width="32" style="1" bestFit="1" customWidth="1"/>
    <col min="772" max="773" width="6.85546875" style="1" bestFit="1" customWidth="1"/>
    <col min="774" max="786" width="12.42578125" style="1" bestFit="1" customWidth="1"/>
    <col min="787" max="791" width="9.85546875" style="1" bestFit="1" customWidth="1"/>
    <col min="792" max="792" width="2" style="1" bestFit="1" customWidth="1"/>
    <col min="793" max="793" width="3" style="1" bestFit="1" customWidth="1"/>
    <col min="794" max="1024" width="11.42578125" style="1" customWidth="1"/>
    <col min="1025" max="1025" width="10.7109375" style="1" bestFit="1" customWidth="1"/>
    <col min="1026" max="1026" width="30.42578125" style="1" customWidth="1"/>
    <col min="1027" max="1027" width="32" style="1" bestFit="1" customWidth="1"/>
    <col min="1028" max="1029" width="6.85546875" style="1" bestFit="1" customWidth="1"/>
    <col min="1030" max="1042" width="12.42578125" style="1" bestFit="1" customWidth="1"/>
    <col min="1043" max="1047" width="9.85546875" style="1" bestFit="1" customWidth="1"/>
    <col min="1048" max="1048" width="2" style="1" bestFit="1" customWidth="1"/>
    <col min="1049" max="1049" width="3" style="1" bestFit="1" customWidth="1"/>
    <col min="1050" max="1280" width="11.42578125" style="1" customWidth="1"/>
    <col min="1281" max="1281" width="10.7109375" style="1" bestFit="1" customWidth="1"/>
    <col min="1282" max="1282" width="30.42578125" style="1" customWidth="1"/>
    <col min="1283" max="1283" width="32" style="1" bestFit="1" customWidth="1"/>
    <col min="1284" max="1285" width="6.85546875" style="1" bestFit="1" customWidth="1"/>
    <col min="1286" max="1298" width="12.42578125" style="1" bestFit="1" customWidth="1"/>
    <col min="1299" max="1303" width="9.85546875" style="1" bestFit="1" customWidth="1"/>
    <col min="1304" max="1304" width="2" style="1" bestFit="1" customWidth="1"/>
    <col min="1305" max="1305" width="3" style="1" bestFit="1" customWidth="1"/>
    <col min="1306" max="1536" width="11.42578125" style="1" customWidth="1"/>
    <col min="1537" max="1537" width="10.7109375" style="1" bestFit="1" customWidth="1"/>
    <col min="1538" max="1538" width="30.42578125" style="1" customWidth="1"/>
    <col min="1539" max="1539" width="32" style="1" bestFit="1" customWidth="1"/>
    <col min="1540" max="1541" width="6.85546875" style="1" bestFit="1" customWidth="1"/>
    <col min="1542" max="1554" width="12.42578125" style="1" bestFit="1" customWidth="1"/>
    <col min="1555" max="1559" width="9.85546875" style="1" bestFit="1" customWidth="1"/>
    <col min="1560" max="1560" width="2" style="1" bestFit="1" customWidth="1"/>
    <col min="1561" max="1561" width="3" style="1" bestFit="1" customWidth="1"/>
    <col min="1562" max="1792" width="11.42578125" style="1" customWidth="1"/>
    <col min="1793" max="1793" width="10.7109375" style="1" bestFit="1" customWidth="1"/>
    <col min="1794" max="1794" width="30.42578125" style="1" customWidth="1"/>
    <col min="1795" max="1795" width="32" style="1" bestFit="1" customWidth="1"/>
    <col min="1796" max="1797" width="6.85546875" style="1" bestFit="1" customWidth="1"/>
    <col min="1798" max="1810" width="12.42578125" style="1" bestFit="1" customWidth="1"/>
    <col min="1811" max="1815" width="9.85546875" style="1" bestFit="1" customWidth="1"/>
    <col min="1816" max="1816" width="2" style="1" bestFit="1" customWidth="1"/>
    <col min="1817" max="1817" width="3" style="1" bestFit="1" customWidth="1"/>
    <col min="1818" max="2048" width="11.42578125" style="1" customWidth="1"/>
    <col min="2049" max="2049" width="10.7109375" style="1" bestFit="1" customWidth="1"/>
    <col min="2050" max="2050" width="30.42578125" style="1" customWidth="1"/>
    <col min="2051" max="2051" width="32" style="1" bestFit="1" customWidth="1"/>
    <col min="2052" max="2053" width="6.85546875" style="1" bestFit="1" customWidth="1"/>
    <col min="2054" max="2066" width="12.42578125" style="1" bestFit="1" customWidth="1"/>
    <col min="2067" max="2071" width="9.85546875" style="1" bestFit="1" customWidth="1"/>
    <col min="2072" max="2072" width="2" style="1" bestFit="1" customWidth="1"/>
    <col min="2073" max="2073" width="3" style="1" bestFit="1" customWidth="1"/>
    <col min="2074" max="2304" width="11.42578125" style="1" customWidth="1"/>
    <col min="2305" max="2305" width="10.7109375" style="1" bestFit="1" customWidth="1"/>
    <col min="2306" max="2306" width="30.42578125" style="1" customWidth="1"/>
    <col min="2307" max="2307" width="32" style="1" bestFit="1" customWidth="1"/>
    <col min="2308" max="2309" width="6.85546875" style="1" bestFit="1" customWidth="1"/>
    <col min="2310" max="2322" width="12.42578125" style="1" bestFit="1" customWidth="1"/>
    <col min="2323" max="2327" width="9.85546875" style="1" bestFit="1" customWidth="1"/>
    <col min="2328" max="2328" width="2" style="1" bestFit="1" customWidth="1"/>
    <col min="2329" max="2329" width="3" style="1" bestFit="1" customWidth="1"/>
    <col min="2330" max="2560" width="11.42578125" style="1" customWidth="1"/>
    <col min="2561" max="2561" width="10.7109375" style="1" bestFit="1" customWidth="1"/>
    <col min="2562" max="2562" width="30.42578125" style="1" customWidth="1"/>
    <col min="2563" max="2563" width="32" style="1" bestFit="1" customWidth="1"/>
    <col min="2564" max="2565" width="6.85546875" style="1" bestFit="1" customWidth="1"/>
    <col min="2566" max="2578" width="12.42578125" style="1" bestFit="1" customWidth="1"/>
    <col min="2579" max="2583" width="9.85546875" style="1" bestFit="1" customWidth="1"/>
    <col min="2584" max="2584" width="2" style="1" bestFit="1" customWidth="1"/>
    <col min="2585" max="2585" width="3" style="1" bestFit="1" customWidth="1"/>
    <col min="2586" max="2816" width="11.42578125" style="1" customWidth="1"/>
    <col min="2817" max="2817" width="10.7109375" style="1" bestFit="1" customWidth="1"/>
    <col min="2818" max="2818" width="30.42578125" style="1" customWidth="1"/>
    <col min="2819" max="2819" width="32" style="1" bestFit="1" customWidth="1"/>
    <col min="2820" max="2821" width="6.85546875" style="1" bestFit="1" customWidth="1"/>
    <col min="2822" max="2834" width="12.42578125" style="1" bestFit="1" customWidth="1"/>
    <col min="2835" max="2839" width="9.85546875" style="1" bestFit="1" customWidth="1"/>
    <col min="2840" max="2840" width="2" style="1" bestFit="1" customWidth="1"/>
    <col min="2841" max="2841" width="3" style="1" bestFit="1" customWidth="1"/>
    <col min="2842" max="3072" width="11.42578125" style="1" customWidth="1"/>
    <col min="3073" max="3073" width="10.7109375" style="1" bestFit="1" customWidth="1"/>
    <col min="3074" max="3074" width="30.42578125" style="1" customWidth="1"/>
    <col min="3075" max="3075" width="32" style="1" bestFit="1" customWidth="1"/>
    <col min="3076" max="3077" width="6.85546875" style="1" bestFit="1" customWidth="1"/>
    <col min="3078" max="3090" width="12.42578125" style="1" bestFit="1" customWidth="1"/>
    <col min="3091" max="3095" width="9.85546875" style="1" bestFit="1" customWidth="1"/>
    <col min="3096" max="3096" width="2" style="1" bestFit="1" customWidth="1"/>
    <col min="3097" max="3097" width="3" style="1" bestFit="1" customWidth="1"/>
    <col min="3098" max="3328" width="11.42578125" style="1" customWidth="1"/>
    <col min="3329" max="3329" width="10.7109375" style="1" bestFit="1" customWidth="1"/>
    <col min="3330" max="3330" width="30.42578125" style="1" customWidth="1"/>
    <col min="3331" max="3331" width="32" style="1" bestFit="1" customWidth="1"/>
    <col min="3332" max="3333" width="6.85546875" style="1" bestFit="1" customWidth="1"/>
    <col min="3334" max="3346" width="12.42578125" style="1" bestFit="1" customWidth="1"/>
    <col min="3347" max="3351" width="9.85546875" style="1" bestFit="1" customWidth="1"/>
    <col min="3352" max="3352" width="2" style="1" bestFit="1" customWidth="1"/>
    <col min="3353" max="3353" width="3" style="1" bestFit="1" customWidth="1"/>
    <col min="3354" max="3584" width="11.42578125" style="1" customWidth="1"/>
    <col min="3585" max="3585" width="10.7109375" style="1" bestFit="1" customWidth="1"/>
    <col min="3586" max="3586" width="30.42578125" style="1" customWidth="1"/>
    <col min="3587" max="3587" width="32" style="1" bestFit="1" customWidth="1"/>
    <col min="3588" max="3589" width="6.85546875" style="1" bestFit="1" customWidth="1"/>
    <col min="3590" max="3602" width="12.42578125" style="1" bestFit="1" customWidth="1"/>
    <col min="3603" max="3607" width="9.85546875" style="1" bestFit="1" customWidth="1"/>
    <col min="3608" max="3608" width="2" style="1" bestFit="1" customWidth="1"/>
    <col min="3609" max="3609" width="3" style="1" bestFit="1" customWidth="1"/>
    <col min="3610" max="3840" width="11.42578125" style="1" customWidth="1"/>
    <col min="3841" max="3841" width="10.7109375" style="1" bestFit="1" customWidth="1"/>
    <col min="3842" max="3842" width="30.42578125" style="1" customWidth="1"/>
    <col min="3843" max="3843" width="32" style="1" bestFit="1" customWidth="1"/>
    <col min="3844" max="3845" width="6.85546875" style="1" bestFit="1" customWidth="1"/>
    <col min="3846" max="3858" width="12.42578125" style="1" bestFit="1" customWidth="1"/>
    <col min="3859" max="3863" width="9.85546875" style="1" bestFit="1" customWidth="1"/>
    <col min="3864" max="3864" width="2" style="1" bestFit="1" customWidth="1"/>
    <col min="3865" max="3865" width="3" style="1" bestFit="1" customWidth="1"/>
    <col min="3866" max="4096" width="11.42578125" style="1" customWidth="1"/>
    <col min="4097" max="4097" width="10.7109375" style="1" bestFit="1" customWidth="1"/>
    <col min="4098" max="4098" width="30.42578125" style="1" customWidth="1"/>
    <col min="4099" max="4099" width="32" style="1" bestFit="1" customWidth="1"/>
    <col min="4100" max="4101" width="6.85546875" style="1" bestFit="1" customWidth="1"/>
    <col min="4102" max="4114" width="12.42578125" style="1" bestFit="1" customWidth="1"/>
    <col min="4115" max="4119" width="9.85546875" style="1" bestFit="1" customWidth="1"/>
    <col min="4120" max="4120" width="2" style="1" bestFit="1" customWidth="1"/>
    <col min="4121" max="4121" width="3" style="1" bestFit="1" customWidth="1"/>
    <col min="4122" max="4352" width="11.42578125" style="1" customWidth="1"/>
    <col min="4353" max="4353" width="10.7109375" style="1" bestFit="1" customWidth="1"/>
    <col min="4354" max="4354" width="30.42578125" style="1" customWidth="1"/>
    <col min="4355" max="4355" width="32" style="1" bestFit="1" customWidth="1"/>
    <col min="4356" max="4357" width="6.85546875" style="1" bestFit="1" customWidth="1"/>
    <col min="4358" max="4370" width="12.42578125" style="1" bestFit="1" customWidth="1"/>
    <col min="4371" max="4375" width="9.85546875" style="1" bestFit="1" customWidth="1"/>
    <col min="4376" max="4376" width="2" style="1" bestFit="1" customWidth="1"/>
    <col min="4377" max="4377" width="3" style="1" bestFit="1" customWidth="1"/>
    <col min="4378" max="4608" width="11.42578125" style="1" customWidth="1"/>
    <col min="4609" max="4609" width="10.7109375" style="1" bestFit="1" customWidth="1"/>
    <col min="4610" max="4610" width="30.42578125" style="1" customWidth="1"/>
    <col min="4611" max="4611" width="32" style="1" bestFit="1" customWidth="1"/>
    <col min="4612" max="4613" width="6.85546875" style="1" bestFit="1" customWidth="1"/>
    <col min="4614" max="4626" width="12.42578125" style="1" bestFit="1" customWidth="1"/>
    <col min="4627" max="4631" width="9.85546875" style="1" bestFit="1" customWidth="1"/>
    <col min="4632" max="4632" width="2" style="1" bestFit="1" customWidth="1"/>
    <col min="4633" max="4633" width="3" style="1" bestFit="1" customWidth="1"/>
    <col min="4634" max="4864" width="11.42578125" style="1" customWidth="1"/>
    <col min="4865" max="4865" width="10.7109375" style="1" bestFit="1" customWidth="1"/>
    <col min="4866" max="4866" width="30.42578125" style="1" customWidth="1"/>
    <col min="4867" max="4867" width="32" style="1" bestFit="1" customWidth="1"/>
    <col min="4868" max="4869" width="6.85546875" style="1" bestFit="1" customWidth="1"/>
    <col min="4870" max="4882" width="12.42578125" style="1" bestFit="1" customWidth="1"/>
    <col min="4883" max="4887" width="9.85546875" style="1" bestFit="1" customWidth="1"/>
    <col min="4888" max="4888" width="2" style="1" bestFit="1" customWidth="1"/>
    <col min="4889" max="4889" width="3" style="1" bestFit="1" customWidth="1"/>
    <col min="4890" max="5120" width="11.42578125" style="1" customWidth="1"/>
    <col min="5121" max="5121" width="10.7109375" style="1" bestFit="1" customWidth="1"/>
    <col min="5122" max="5122" width="30.42578125" style="1" customWidth="1"/>
    <col min="5123" max="5123" width="32" style="1" bestFit="1" customWidth="1"/>
    <col min="5124" max="5125" width="6.85546875" style="1" bestFit="1" customWidth="1"/>
    <col min="5126" max="5138" width="12.42578125" style="1" bestFit="1" customWidth="1"/>
    <col min="5139" max="5143" width="9.85546875" style="1" bestFit="1" customWidth="1"/>
    <col min="5144" max="5144" width="2" style="1" bestFit="1" customWidth="1"/>
    <col min="5145" max="5145" width="3" style="1" bestFit="1" customWidth="1"/>
    <col min="5146" max="5376" width="11.42578125" style="1" customWidth="1"/>
    <col min="5377" max="5377" width="10.7109375" style="1" bestFit="1" customWidth="1"/>
    <col min="5378" max="5378" width="30.42578125" style="1" customWidth="1"/>
    <col min="5379" max="5379" width="32" style="1" bestFit="1" customWidth="1"/>
    <col min="5380" max="5381" width="6.85546875" style="1" bestFit="1" customWidth="1"/>
    <col min="5382" max="5394" width="12.42578125" style="1" bestFit="1" customWidth="1"/>
    <col min="5395" max="5399" width="9.85546875" style="1" bestFit="1" customWidth="1"/>
    <col min="5400" max="5400" width="2" style="1" bestFit="1" customWidth="1"/>
    <col min="5401" max="5401" width="3" style="1" bestFit="1" customWidth="1"/>
    <col min="5402" max="5632" width="11.42578125" style="1" customWidth="1"/>
    <col min="5633" max="5633" width="10.7109375" style="1" bestFit="1" customWidth="1"/>
    <col min="5634" max="5634" width="30.42578125" style="1" customWidth="1"/>
    <col min="5635" max="5635" width="32" style="1" bestFit="1" customWidth="1"/>
    <col min="5636" max="5637" width="6.85546875" style="1" bestFit="1" customWidth="1"/>
    <col min="5638" max="5650" width="12.42578125" style="1" bestFit="1" customWidth="1"/>
    <col min="5651" max="5655" width="9.85546875" style="1" bestFit="1" customWidth="1"/>
    <col min="5656" max="5656" width="2" style="1" bestFit="1" customWidth="1"/>
    <col min="5657" max="5657" width="3" style="1" bestFit="1" customWidth="1"/>
    <col min="5658" max="5888" width="11.42578125" style="1" customWidth="1"/>
    <col min="5889" max="5889" width="10.7109375" style="1" bestFit="1" customWidth="1"/>
    <col min="5890" max="5890" width="30.42578125" style="1" customWidth="1"/>
    <col min="5891" max="5891" width="32" style="1" bestFit="1" customWidth="1"/>
    <col min="5892" max="5893" width="6.85546875" style="1" bestFit="1" customWidth="1"/>
    <col min="5894" max="5906" width="12.42578125" style="1" bestFit="1" customWidth="1"/>
    <col min="5907" max="5911" width="9.85546875" style="1" bestFit="1" customWidth="1"/>
    <col min="5912" max="5912" width="2" style="1" bestFit="1" customWidth="1"/>
    <col min="5913" max="5913" width="3" style="1" bestFit="1" customWidth="1"/>
    <col min="5914" max="6144" width="11.42578125" style="1" customWidth="1"/>
    <col min="6145" max="6145" width="10.7109375" style="1" bestFit="1" customWidth="1"/>
    <col min="6146" max="6146" width="30.42578125" style="1" customWidth="1"/>
    <col min="6147" max="6147" width="32" style="1" bestFit="1" customWidth="1"/>
    <col min="6148" max="6149" width="6.85546875" style="1" bestFit="1" customWidth="1"/>
    <col min="6150" max="6162" width="12.42578125" style="1" bestFit="1" customWidth="1"/>
    <col min="6163" max="6167" width="9.85546875" style="1" bestFit="1" customWidth="1"/>
    <col min="6168" max="6168" width="2" style="1" bestFit="1" customWidth="1"/>
    <col min="6169" max="6169" width="3" style="1" bestFit="1" customWidth="1"/>
    <col min="6170" max="6400" width="11.42578125" style="1" customWidth="1"/>
    <col min="6401" max="6401" width="10.7109375" style="1" bestFit="1" customWidth="1"/>
    <col min="6402" max="6402" width="30.42578125" style="1" customWidth="1"/>
    <col min="6403" max="6403" width="32" style="1" bestFit="1" customWidth="1"/>
    <col min="6404" max="6405" width="6.85546875" style="1" bestFit="1" customWidth="1"/>
    <col min="6406" max="6418" width="12.42578125" style="1" bestFit="1" customWidth="1"/>
    <col min="6419" max="6423" width="9.85546875" style="1" bestFit="1" customWidth="1"/>
    <col min="6424" max="6424" width="2" style="1" bestFit="1" customWidth="1"/>
    <col min="6425" max="6425" width="3" style="1" bestFit="1" customWidth="1"/>
    <col min="6426" max="6656" width="11.42578125" style="1" customWidth="1"/>
    <col min="6657" max="6657" width="10.7109375" style="1" bestFit="1" customWidth="1"/>
    <col min="6658" max="6658" width="30.42578125" style="1" customWidth="1"/>
    <col min="6659" max="6659" width="32" style="1" bestFit="1" customWidth="1"/>
    <col min="6660" max="6661" width="6.85546875" style="1" bestFit="1" customWidth="1"/>
    <col min="6662" max="6674" width="12.42578125" style="1" bestFit="1" customWidth="1"/>
    <col min="6675" max="6679" width="9.85546875" style="1" bestFit="1" customWidth="1"/>
    <col min="6680" max="6680" width="2" style="1" bestFit="1" customWidth="1"/>
    <col min="6681" max="6681" width="3" style="1" bestFit="1" customWidth="1"/>
    <col min="6682" max="6912" width="11.42578125" style="1" customWidth="1"/>
    <col min="6913" max="6913" width="10.7109375" style="1" bestFit="1" customWidth="1"/>
    <col min="6914" max="6914" width="30.42578125" style="1" customWidth="1"/>
    <col min="6915" max="6915" width="32" style="1" bestFit="1" customWidth="1"/>
    <col min="6916" max="6917" width="6.85546875" style="1" bestFit="1" customWidth="1"/>
    <col min="6918" max="6930" width="12.42578125" style="1" bestFit="1" customWidth="1"/>
    <col min="6931" max="6935" width="9.85546875" style="1" bestFit="1" customWidth="1"/>
    <col min="6936" max="6936" width="2" style="1" bestFit="1" customWidth="1"/>
    <col min="6937" max="6937" width="3" style="1" bestFit="1" customWidth="1"/>
    <col min="6938" max="7168" width="11.42578125" style="1" customWidth="1"/>
    <col min="7169" max="7169" width="10.7109375" style="1" bestFit="1" customWidth="1"/>
    <col min="7170" max="7170" width="30.42578125" style="1" customWidth="1"/>
    <col min="7171" max="7171" width="32" style="1" bestFit="1" customWidth="1"/>
    <col min="7172" max="7173" width="6.85546875" style="1" bestFit="1" customWidth="1"/>
    <col min="7174" max="7186" width="12.42578125" style="1" bestFit="1" customWidth="1"/>
    <col min="7187" max="7191" width="9.85546875" style="1" bestFit="1" customWidth="1"/>
    <col min="7192" max="7192" width="2" style="1" bestFit="1" customWidth="1"/>
    <col min="7193" max="7193" width="3" style="1" bestFit="1" customWidth="1"/>
    <col min="7194" max="7424" width="11.42578125" style="1" customWidth="1"/>
    <col min="7425" max="7425" width="10.7109375" style="1" bestFit="1" customWidth="1"/>
    <col min="7426" max="7426" width="30.42578125" style="1" customWidth="1"/>
    <col min="7427" max="7427" width="32" style="1" bestFit="1" customWidth="1"/>
    <col min="7428" max="7429" width="6.85546875" style="1" bestFit="1" customWidth="1"/>
    <col min="7430" max="7442" width="12.42578125" style="1" bestFit="1" customWidth="1"/>
    <col min="7443" max="7447" width="9.85546875" style="1" bestFit="1" customWidth="1"/>
    <col min="7448" max="7448" width="2" style="1" bestFit="1" customWidth="1"/>
    <col min="7449" max="7449" width="3" style="1" bestFit="1" customWidth="1"/>
    <col min="7450" max="7680" width="11.42578125" style="1" customWidth="1"/>
    <col min="7681" max="7681" width="10.7109375" style="1" bestFit="1" customWidth="1"/>
    <col min="7682" max="7682" width="30.42578125" style="1" customWidth="1"/>
    <col min="7683" max="7683" width="32" style="1" bestFit="1" customWidth="1"/>
    <col min="7684" max="7685" width="6.85546875" style="1" bestFit="1" customWidth="1"/>
    <col min="7686" max="7698" width="12.42578125" style="1" bestFit="1" customWidth="1"/>
    <col min="7699" max="7703" width="9.85546875" style="1" bestFit="1" customWidth="1"/>
    <col min="7704" max="7704" width="2" style="1" bestFit="1" customWidth="1"/>
    <col min="7705" max="7705" width="3" style="1" bestFit="1" customWidth="1"/>
    <col min="7706" max="7936" width="11.42578125" style="1" customWidth="1"/>
    <col min="7937" max="7937" width="10.7109375" style="1" bestFit="1" customWidth="1"/>
    <col min="7938" max="7938" width="30.42578125" style="1" customWidth="1"/>
    <col min="7939" max="7939" width="32" style="1" bestFit="1" customWidth="1"/>
    <col min="7940" max="7941" width="6.85546875" style="1" bestFit="1" customWidth="1"/>
    <col min="7942" max="7954" width="12.42578125" style="1" bestFit="1" customWidth="1"/>
    <col min="7955" max="7959" width="9.85546875" style="1" bestFit="1" customWidth="1"/>
    <col min="7960" max="7960" width="2" style="1" bestFit="1" customWidth="1"/>
    <col min="7961" max="7961" width="3" style="1" bestFit="1" customWidth="1"/>
    <col min="7962" max="8192" width="11.42578125" style="1" customWidth="1"/>
    <col min="8193" max="8193" width="10.7109375" style="1" bestFit="1" customWidth="1"/>
    <col min="8194" max="8194" width="30.42578125" style="1" customWidth="1"/>
    <col min="8195" max="8195" width="32" style="1" bestFit="1" customWidth="1"/>
    <col min="8196" max="8197" width="6.85546875" style="1" bestFit="1" customWidth="1"/>
    <col min="8198" max="8210" width="12.42578125" style="1" bestFit="1" customWidth="1"/>
    <col min="8211" max="8215" width="9.85546875" style="1" bestFit="1" customWidth="1"/>
    <col min="8216" max="8216" width="2" style="1" bestFit="1" customWidth="1"/>
    <col min="8217" max="8217" width="3" style="1" bestFit="1" customWidth="1"/>
    <col min="8218" max="8448" width="11.42578125" style="1" customWidth="1"/>
    <col min="8449" max="8449" width="10.7109375" style="1" bestFit="1" customWidth="1"/>
    <col min="8450" max="8450" width="30.42578125" style="1" customWidth="1"/>
    <col min="8451" max="8451" width="32" style="1" bestFit="1" customWidth="1"/>
    <col min="8452" max="8453" width="6.85546875" style="1" bestFit="1" customWidth="1"/>
    <col min="8454" max="8466" width="12.42578125" style="1" bestFit="1" customWidth="1"/>
    <col min="8467" max="8471" width="9.85546875" style="1" bestFit="1" customWidth="1"/>
    <col min="8472" max="8472" width="2" style="1" bestFit="1" customWidth="1"/>
    <col min="8473" max="8473" width="3" style="1" bestFit="1" customWidth="1"/>
    <col min="8474" max="8704" width="11.42578125" style="1" customWidth="1"/>
    <col min="8705" max="8705" width="10.7109375" style="1" bestFit="1" customWidth="1"/>
    <col min="8706" max="8706" width="30.42578125" style="1" customWidth="1"/>
    <col min="8707" max="8707" width="32" style="1" bestFit="1" customWidth="1"/>
    <col min="8708" max="8709" width="6.85546875" style="1" bestFit="1" customWidth="1"/>
    <col min="8710" max="8722" width="12.42578125" style="1" bestFit="1" customWidth="1"/>
    <col min="8723" max="8727" width="9.85546875" style="1" bestFit="1" customWidth="1"/>
    <col min="8728" max="8728" width="2" style="1" bestFit="1" customWidth="1"/>
    <col min="8729" max="8729" width="3" style="1" bestFit="1" customWidth="1"/>
    <col min="8730" max="8960" width="11.42578125" style="1" customWidth="1"/>
    <col min="8961" max="8961" width="10.7109375" style="1" bestFit="1" customWidth="1"/>
    <col min="8962" max="8962" width="30.42578125" style="1" customWidth="1"/>
    <col min="8963" max="8963" width="32" style="1" bestFit="1" customWidth="1"/>
    <col min="8964" max="8965" width="6.85546875" style="1" bestFit="1" customWidth="1"/>
    <col min="8966" max="8978" width="12.42578125" style="1" bestFit="1" customWidth="1"/>
    <col min="8979" max="8983" width="9.85546875" style="1" bestFit="1" customWidth="1"/>
    <col min="8984" max="8984" width="2" style="1" bestFit="1" customWidth="1"/>
    <col min="8985" max="8985" width="3" style="1" bestFit="1" customWidth="1"/>
    <col min="8986" max="9216" width="11.42578125" style="1" customWidth="1"/>
    <col min="9217" max="9217" width="10.7109375" style="1" bestFit="1" customWidth="1"/>
    <col min="9218" max="9218" width="30.42578125" style="1" customWidth="1"/>
    <col min="9219" max="9219" width="32" style="1" bestFit="1" customWidth="1"/>
    <col min="9220" max="9221" width="6.85546875" style="1" bestFit="1" customWidth="1"/>
    <col min="9222" max="9234" width="12.42578125" style="1" bestFit="1" customWidth="1"/>
    <col min="9235" max="9239" width="9.85546875" style="1" bestFit="1" customWidth="1"/>
    <col min="9240" max="9240" width="2" style="1" bestFit="1" customWidth="1"/>
    <col min="9241" max="9241" width="3" style="1" bestFit="1" customWidth="1"/>
    <col min="9242" max="9472" width="11.42578125" style="1" customWidth="1"/>
    <col min="9473" max="9473" width="10.7109375" style="1" bestFit="1" customWidth="1"/>
    <col min="9474" max="9474" width="30.42578125" style="1" customWidth="1"/>
    <col min="9475" max="9475" width="32" style="1" bestFit="1" customWidth="1"/>
    <col min="9476" max="9477" width="6.85546875" style="1" bestFit="1" customWidth="1"/>
    <col min="9478" max="9490" width="12.42578125" style="1" bestFit="1" customWidth="1"/>
    <col min="9491" max="9495" width="9.85546875" style="1" bestFit="1" customWidth="1"/>
    <col min="9496" max="9496" width="2" style="1" bestFit="1" customWidth="1"/>
    <col min="9497" max="9497" width="3" style="1" bestFit="1" customWidth="1"/>
    <col min="9498" max="9728" width="11.42578125" style="1" customWidth="1"/>
    <col min="9729" max="9729" width="10.7109375" style="1" bestFit="1" customWidth="1"/>
    <col min="9730" max="9730" width="30.42578125" style="1" customWidth="1"/>
    <col min="9731" max="9731" width="32" style="1" bestFit="1" customWidth="1"/>
    <col min="9732" max="9733" width="6.85546875" style="1" bestFit="1" customWidth="1"/>
    <col min="9734" max="9746" width="12.42578125" style="1" bestFit="1" customWidth="1"/>
    <col min="9747" max="9751" width="9.85546875" style="1" bestFit="1" customWidth="1"/>
    <col min="9752" max="9752" width="2" style="1" bestFit="1" customWidth="1"/>
    <col min="9753" max="9753" width="3" style="1" bestFit="1" customWidth="1"/>
    <col min="9754" max="9984" width="11.42578125" style="1" customWidth="1"/>
    <col min="9985" max="9985" width="10.7109375" style="1" bestFit="1" customWidth="1"/>
    <col min="9986" max="9986" width="30.42578125" style="1" customWidth="1"/>
    <col min="9987" max="9987" width="32" style="1" bestFit="1" customWidth="1"/>
    <col min="9988" max="9989" width="6.85546875" style="1" bestFit="1" customWidth="1"/>
    <col min="9990" max="10002" width="12.42578125" style="1" bestFit="1" customWidth="1"/>
    <col min="10003" max="10007" width="9.85546875" style="1" bestFit="1" customWidth="1"/>
    <col min="10008" max="10008" width="2" style="1" bestFit="1" customWidth="1"/>
    <col min="10009" max="10009" width="3" style="1" bestFit="1" customWidth="1"/>
    <col min="10010" max="10240" width="11.42578125" style="1" customWidth="1"/>
    <col min="10241" max="10241" width="10.7109375" style="1" bestFit="1" customWidth="1"/>
    <col min="10242" max="10242" width="30.42578125" style="1" customWidth="1"/>
    <col min="10243" max="10243" width="32" style="1" bestFit="1" customWidth="1"/>
    <col min="10244" max="10245" width="6.85546875" style="1" bestFit="1" customWidth="1"/>
    <col min="10246" max="10258" width="12.42578125" style="1" bestFit="1" customWidth="1"/>
    <col min="10259" max="10263" width="9.85546875" style="1" bestFit="1" customWidth="1"/>
    <col min="10264" max="10264" width="2" style="1" bestFit="1" customWidth="1"/>
    <col min="10265" max="10265" width="3" style="1" bestFit="1" customWidth="1"/>
    <col min="10266" max="10496" width="11.42578125" style="1" customWidth="1"/>
    <col min="10497" max="10497" width="10.7109375" style="1" bestFit="1" customWidth="1"/>
    <col min="10498" max="10498" width="30.42578125" style="1" customWidth="1"/>
    <col min="10499" max="10499" width="32" style="1" bestFit="1" customWidth="1"/>
    <col min="10500" max="10501" width="6.85546875" style="1" bestFit="1" customWidth="1"/>
    <col min="10502" max="10514" width="12.42578125" style="1" bestFit="1" customWidth="1"/>
    <col min="10515" max="10519" width="9.85546875" style="1" bestFit="1" customWidth="1"/>
    <col min="10520" max="10520" width="2" style="1" bestFit="1" customWidth="1"/>
    <col min="10521" max="10521" width="3" style="1" bestFit="1" customWidth="1"/>
    <col min="10522" max="10752" width="11.42578125" style="1" customWidth="1"/>
    <col min="10753" max="10753" width="10.7109375" style="1" bestFit="1" customWidth="1"/>
    <col min="10754" max="10754" width="30.42578125" style="1" customWidth="1"/>
    <col min="10755" max="10755" width="32" style="1" bestFit="1" customWidth="1"/>
    <col min="10756" max="10757" width="6.85546875" style="1" bestFit="1" customWidth="1"/>
    <col min="10758" max="10770" width="12.42578125" style="1" bestFit="1" customWidth="1"/>
    <col min="10771" max="10775" width="9.85546875" style="1" bestFit="1" customWidth="1"/>
    <col min="10776" max="10776" width="2" style="1" bestFit="1" customWidth="1"/>
    <col min="10777" max="10777" width="3" style="1" bestFit="1" customWidth="1"/>
    <col min="10778" max="11008" width="11.42578125" style="1" customWidth="1"/>
    <col min="11009" max="11009" width="10.7109375" style="1" bestFit="1" customWidth="1"/>
    <col min="11010" max="11010" width="30.42578125" style="1" customWidth="1"/>
    <col min="11011" max="11011" width="32" style="1" bestFit="1" customWidth="1"/>
    <col min="11012" max="11013" width="6.85546875" style="1" bestFit="1" customWidth="1"/>
    <col min="11014" max="11026" width="12.42578125" style="1" bestFit="1" customWidth="1"/>
    <col min="11027" max="11031" width="9.85546875" style="1" bestFit="1" customWidth="1"/>
    <col min="11032" max="11032" width="2" style="1" bestFit="1" customWidth="1"/>
    <col min="11033" max="11033" width="3" style="1" bestFit="1" customWidth="1"/>
    <col min="11034" max="11264" width="11.42578125" style="1" customWidth="1"/>
    <col min="11265" max="11265" width="10.7109375" style="1" bestFit="1" customWidth="1"/>
    <col min="11266" max="11266" width="30.42578125" style="1" customWidth="1"/>
    <col min="11267" max="11267" width="32" style="1" bestFit="1" customWidth="1"/>
    <col min="11268" max="11269" width="6.85546875" style="1" bestFit="1" customWidth="1"/>
    <col min="11270" max="11282" width="12.42578125" style="1" bestFit="1" customWidth="1"/>
    <col min="11283" max="11287" width="9.85546875" style="1" bestFit="1" customWidth="1"/>
    <col min="11288" max="11288" width="2" style="1" bestFit="1" customWidth="1"/>
    <col min="11289" max="11289" width="3" style="1" bestFit="1" customWidth="1"/>
    <col min="11290" max="11520" width="11.42578125" style="1" customWidth="1"/>
    <col min="11521" max="11521" width="10.7109375" style="1" bestFit="1" customWidth="1"/>
    <col min="11522" max="11522" width="30.42578125" style="1" customWidth="1"/>
    <col min="11523" max="11523" width="32" style="1" bestFit="1" customWidth="1"/>
    <col min="11524" max="11525" width="6.85546875" style="1" bestFit="1" customWidth="1"/>
    <col min="11526" max="11538" width="12.42578125" style="1" bestFit="1" customWidth="1"/>
    <col min="11539" max="11543" width="9.85546875" style="1" bestFit="1" customWidth="1"/>
    <col min="11544" max="11544" width="2" style="1" bestFit="1" customWidth="1"/>
    <col min="11545" max="11545" width="3" style="1" bestFit="1" customWidth="1"/>
    <col min="11546" max="11776" width="11.42578125" style="1" customWidth="1"/>
    <col min="11777" max="11777" width="10.7109375" style="1" bestFit="1" customWidth="1"/>
    <col min="11778" max="11778" width="30.42578125" style="1" customWidth="1"/>
    <col min="11779" max="11779" width="32" style="1" bestFit="1" customWidth="1"/>
    <col min="11780" max="11781" width="6.85546875" style="1" bestFit="1" customWidth="1"/>
    <col min="11782" max="11794" width="12.42578125" style="1" bestFit="1" customWidth="1"/>
    <col min="11795" max="11799" width="9.85546875" style="1" bestFit="1" customWidth="1"/>
    <col min="11800" max="11800" width="2" style="1" bestFit="1" customWidth="1"/>
    <col min="11801" max="11801" width="3" style="1" bestFit="1" customWidth="1"/>
    <col min="11802" max="12032" width="11.42578125" style="1" customWidth="1"/>
    <col min="12033" max="12033" width="10.7109375" style="1" bestFit="1" customWidth="1"/>
    <col min="12034" max="12034" width="30.42578125" style="1" customWidth="1"/>
    <col min="12035" max="12035" width="32" style="1" bestFit="1" customWidth="1"/>
    <col min="12036" max="12037" width="6.85546875" style="1" bestFit="1" customWidth="1"/>
    <col min="12038" max="12050" width="12.42578125" style="1" bestFit="1" customWidth="1"/>
    <col min="12051" max="12055" width="9.85546875" style="1" bestFit="1" customWidth="1"/>
    <col min="12056" max="12056" width="2" style="1" bestFit="1" customWidth="1"/>
    <col min="12057" max="12057" width="3" style="1" bestFit="1" customWidth="1"/>
    <col min="12058" max="12288" width="11.42578125" style="1" customWidth="1"/>
    <col min="12289" max="12289" width="10.7109375" style="1" bestFit="1" customWidth="1"/>
    <col min="12290" max="12290" width="30.42578125" style="1" customWidth="1"/>
    <col min="12291" max="12291" width="32" style="1" bestFit="1" customWidth="1"/>
    <col min="12292" max="12293" width="6.85546875" style="1" bestFit="1" customWidth="1"/>
    <col min="12294" max="12306" width="12.42578125" style="1" bestFit="1" customWidth="1"/>
    <col min="12307" max="12311" width="9.85546875" style="1" bestFit="1" customWidth="1"/>
    <col min="12312" max="12312" width="2" style="1" bestFit="1" customWidth="1"/>
    <col min="12313" max="12313" width="3" style="1" bestFit="1" customWidth="1"/>
    <col min="12314" max="12544" width="11.42578125" style="1" customWidth="1"/>
    <col min="12545" max="12545" width="10.7109375" style="1" bestFit="1" customWidth="1"/>
    <col min="12546" max="12546" width="30.42578125" style="1" customWidth="1"/>
    <col min="12547" max="12547" width="32" style="1" bestFit="1" customWidth="1"/>
    <col min="12548" max="12549" width="6.85546875" style="1" bestFit="1" customWidth="1"/>
    <col min="12550" max="12562" width="12.42578125" style="1" bestFit="1" customWidth="1"/>
    <col min="12563" max="12567" width="9.85546875" style="1" bestFit="1" customWidth="1"/>
    <col min="12568" max="12568" width="2" style="1" bestFit="1" customWidth="1"/>
    <col min="12569" max="12569" width="3" style="1" bestFit="1" customWidth="1"/>
    <col min="12570" max="12800" width="11.42578125" style="1" customWidth="1"/>
    <col min="12801" max="12801" width="10.7109375" style="1" bestFit="1" customWidth="1"/>
    <col min="12802" max="12802" width="30.42578125" style="1" customWidth="1"/>
    <col min="12803" max="12803" width="32" style="1" bestFit="1" customWidth="1"/>
    <col min="12804" max="12805" width="6.85546875" style="1" bestFit="1" customWidth="1"/>
    <col min="12806" max="12818" width="12.42578125" style="1" bestFit="1" customWidth="1"/>
    <col min="12819" max="12823" width="9.85546875" style="1" bestFit="1" customWidth="1"/>
    <col min="12824" max="12824" width="2" style="1" bestFit="1" customWidth="1"/>
    <col min="12825" max="12825" width="3" style="1" bestFit="1" customWidth="1"/>
    <col min="12826" max="13056" width="11.42578125" style="1" customWidth="1"/>
    <col min="13057" max="13057" width="10.7109375" style="1" bestFit="1" customWidth="1"/>
    <col min="13058" max="13058" width="30.42578125" style="1" customWidth="1"/>
    <col min="13059" max="13059" width="32" style="1" bestFit="1" customWidth="1"/>
    <col min="13060" max="13061" width="6.85546875" style="1" bestFit="1" customWidth="1"/>
    <col min="13062" max="13074" width="12.42578125" style="1" bestFit="1" customWidth="1"/>
    <col min="13075" max="13079" width="9.85546875" style="1" bestFit="1" customWidth="1"/>
    <col min="13080" max="13080" width="2" style="1" bestFit="1" customWidth="1"/>
    <col min="13081" max="13081" width="3" style="1" bestFit="1" customWidth="1"/>
    <col min="13082" max="13312" width="11.42578125" style="1" customWidth="1"/>
    <col min="13313" max="13313" width="10.7109375" style="1" bestFit="1" customWidth="1"/>
    <col min="13314" max="13314" width="30.42578125" style="1" customWidth="1"/>
    <col min="13315" max="13315" width="32" style="1" bestFit="1" customWidth="1"/>
    <col min="13316" max="13317" width="6.85546875" style="1" bestFit="1" customWidth="1"/>
    <col min="13318" max="13330" width="12.42578125" style="1" bestFit="1" customWidth="1"/>
    <col min="13331" max="13335" width="9.85546875" style="1" bestFit="1" customWidth="1"/>
    <col min="13336" max="13336" width="2" style="1" bestFit="1" customWidth="1"/>
    <col min="13337" max="13337" width="3" style="1" bestFit="1" customWidth="1"/>
    <col min="13338" max="13568" width="11.42578125" style="1" customWidth="1"/>
    <col min="13569" max="13569" width="10.7109375" style="1" bestFit="1" customWidth="1"/>
    <col min="13570" max="13570" width="30.42578125" style="1" customWidth="1"/>
    <col min="13571" max="13571" width="32" style="1" bestFit="1" customWidth="1"/>
    <col min="13572" max="13573" width="6.85546875" style="1" bestFit="1" customWidth="1"/>
    <col min="13574" max="13586" width="12.42578125" style="1" bestFit="1" customWidth="1"/>
    <col min="13587" max="13591" width="9.85546875" style="1" bestFit="1" customWidth="1"/>
    <col min="13592" max="13592" width="2" style="1" bestFit="1" customWidth="1"/>
    <col min="13593" max="13593" width="3" style="1" bestFit="1" customWidth="1"/>
    <col min="13594" max="13824" width="11.42578125" style="1" customWidth="1"/>
    <col min="13825" max="13825" width="10.7109375" style="1" bestFit="1" customWidth="1"/>
    <col min="13826" max="13826" width="30.42578125" style="1" customWidth="1"/>
    <col min="13827" max="13827" width="32" style="1" bestFit="1" customWidth="1"/>
    <col min="13828" max="13829" width="6.85546875" style="1" bestFit="1" customWidth="1"/>
    <col min="13830" max="13842" width="12.42578125" style="1" bestFit="1" customWidth="1"/>
    <col min="13843" max="13847" width="9.85546875" style="1" bestFit="1" customWidth="1"/>
    <col min="13848" max="13848" width="2" style="1" bestFit="1" customWidth="1"/>
    <col min="13849" max="13849" width="3" style="1" bestFit="1" customWidth="1"/>
    <col min="13850" max="14080" width="11.42578125" style="1" customWidth="1"/>
    <col min="14081" max="14081" width="10.7109375" style="1" bestFit="1" customWidth="1"/>
    <col min="14082" max="14082" width="30.42578125" style="1" customWidth="1"/>
    <col min="14083" max="14083" width="32" style="1" bestFit="1" customWidth="1"/>
    <col min="14084" max="14085" width="6.85546875" style="1" bestFit="1" customWidth="1"/>
    <col min="14086" max="14098" width="12.42578125" style="1" bestFit="1" customWidth="1"/>
    <col min="14099" max="14103" width="9.85546875" style="1" bestFit="1" customWidth="1"/>
    <col min="14104" max="14104" width="2" style="1" bestFit="1" customWidth="1"/>
    <col min="14105" max="14105" width="3" style="1" bestFit="1" customWidth="1"/>
    <col min="14106" max="14336" width="11.42578125" style="1" customWidth="1"/>
    <col min="14337" max="14337" width="10.7109375" style="1" bestFit="1" customWidth="1"/>
    <col min="14338" max="14338" width="30.42578125" style="1" customWidth="1"/>
    <col min="14339" max="14339" width="32" style="1" bestFit="1" customWidth="1"/>
    <col min="14340" max="14341" width="6.85546875" style="1" bestFit="1" customWidth="1"/>
    <col min="14342" max="14354" width="12.42578125" style="1" bestFit="1" customWidth="1"/>
    <col min="14355" max="14359" width="9.85546875" style="1" bestFit="1" customWidth="1"/>
    <col min="14360" max="14360" width="2" style="1" bestFit="1" customWidth="1"/>
    <col min="14361" max="14361" width="3" style="1" bestFit="1" customWidth="1"/>
    <col min="14362" max="14592" width="11.42578125" style="1" customWidth="1"/>
    <col min="14593" max="14593" width="10.7109375" style="1" bestFit="1" customWidth="1"/>
    <col min="14594" max="14594" width="30.42578125" style="1" customWidth="1"/>
    <col min="14595" max="14595" width="32" style="1" bestFit="1" customWidth="1"/>
    <col min="14596" max="14597" width="6.85546875" style="1" bestFit="1" customWidth="1"/>
    <col min="14598" max="14610" width="12.42578125" style="1" bestFit="1" customWidth="1"/>
    <col min="14611" max="14615" width="9.85546875" style="1" bestFit="1" customWidth="1"/>
    <col min="14616" max="14616" width="2" style="1" bestFit="1" customWidth="1"/>
    <col min="14617" max="14617" width="3" style="1" bestFit="1" customWidth="1"/>
    <col min="14618" max="14848" width="11.42578125" style="1" customWidth="1"/>
    <col min="14849" max="14849" width="10.7109375" style="1" bestFit="1" customWidth="1"/>
    <col min="14850" max="14850" width="30.42578125" style="1" customWidth="1"/>
    <col min="14851" max="14851" width="32" style="1" bestFit="1" customWidth="1"/>
    <col min="14852" max="14853" width="6.85546875" style="1" bestFit="1" customWidth="1"/>
    <col min="14854" max="14866" width="12.42578125" style="1" bestFit="1" customWidth="1"/>
    <col min="14867" max="14871" width="9.85546875" style="1" bestFit="1" customWidth="1"/>
    <col min="14872" max="14872" width="2" style="1" bestFit="1" customWidth="1"/>
    <col min="14873" max="14873" width="3" style="1" bestFit="1" customWidth="1"/>
    <col min="14874" max="15104" width="11.42578125" style="1" customWidth="1"/>
    <col min="15105" max="15105" width="10.7109375" style="1" bestFit="1" customWidth="1"/>
    <col min="15106" max="15106" width="30.42578125" style="1" customWidth="1"/>
    <col min="15107" max="15107" width="32" style="1" bestFit="1" customWidth="1"/>
    <col min="15108" max="15109" width="6.85546875" style="1" bestFit="1" customWidth="1"/>
    <col min="15110" max="15122" width="12.42578125" style="1" bestFit="1" customWidth="1"/>
    <col min="15123" max="15127" width="9.85546875" style="1" bestFit="1" customWidth="1"/>
    <col min="15128" max="15128" width="2" style="1" bestFit="1" customWidth="1"/>
    <col min="15129" max="15129" width="3" style="1" bestFit="1" customWidth="1"/>
    <col min="15130" max="15360" width="11.42578125" style="1" customWidth="1"/>
    <col min="15361" max="15361" width="10.7109375" style="1" bestFit="1" customWidth="1"/>
    <col min="15362" max="15362" width="30.42578125" style="1" customWidth="1"/>
    <col min="15363" max="15363" width="32" style="1" bestFit="1" customWidth="1"/>
    <col min="15364" max="15365" width="6.85546875" style="1" bestFit="1" customWidth="1"/>
    <col min="15366" max="15378" width="12.42578125" style="1" bestFit="1" customWidth="1"/>
    <col min="15379" max="15383" width="9.85546875" style="1" bestFit="1" customWidth="1"/>
    <col min="15384" max="15384" width="2" style="1" bestFit="1" customWidth="1"/>
    <col min="15385" max="15385" width="3" style="1" bestFit="1" customWidth="1"/>
    <col min="15386" max="15616" width="11.42578125" style="1" customWidth="1"/>
    <col min="15617" max="15617" width="10.7109375" style="1" bestFit="1" customWidth="1"/>
    <col min="15618" max="15618" width="30.42578125" style="1" customWidth="1"/>
    <col min="15619" max="15619" width="32" style="1" bestFit="1" customWidth="1"/>
    <col min="15620" max="15621" width="6.85546875" style="1" bestFit="1" customWidth="1"/>
    <col min="15622" max="15634" width="12.42578125" style="1" bestFit="1" customWidth="1"/>
    <col min="15635" max="15639" width="9.85546875" style="1" bestFit="1" customWidth="1"/>
    <col min="15640" max="15640" width="2" style="1" bestFit="1" customWidth="1"/>
    <col min="15641" max="15641" width="3" style="1" bestFit="1" customWidth="1"/>
    <col min="15642" max="15872" width="11.42578125" style="1" customWidth="1"/>
    <col min="15873" max="15873" width="10.7109375" style="1" bestFit="1" customWidth="1"/>
    <col min="15874" max="15874" width="30.42578125" style="1" customWidth="1"/>
    <col min="15875" max="15875" width="32" style="1" bestFit="1" customWidth="1"/>
    <col min="15876" max="15877" width="6.85546875" style="1" bestFit="1" customWidth="1"/>
    <col min="15878" max="15890" width="12.42578125" style="1" bestFit="1" customWidth="1"/>
    <col min="15891" max="15895" width="9.85546875" style="1" bestFit="1" customWidth="1"/>
    <col min="15896" max="15896" width="2" style="1" bestFit="1" customWidth="1"/>
    <col min="15897" max="15897" width="3" style="1" bestFit="1" customWidth="1"/>
    <col min="15898" max="16128" width="11.42578125" style="1" customWidth="1"/>
    <col min="16129" max="16129" width="10.7109375" style="1" bestFit="1" customWidth="1"/>
    <col min="16130" max="16130" width="30.42578125" style="1" customWidth="1"/>
    <col min="16131" max="16131" width="32" style="1" bestFit="1" customWidth="1"/>
    <col min="16132" max="16133" width="6.85546875" style="1" bestFit="1" customWidth="1"/>
    <col min="16134" max="16146" width="12.42578125" style="1" bestFit="1" customWidth="1"/>
    <col min="16147" max="16151" width="9.85546875" style="1" bestFit="1" customWidth="1"/>
    <col min="16152" max="16152" width="2" style="1" bestFit="1" customWidth="1"/>
    <col min="16153" max="16153" width="3" style="1" bestFit="1" customWidth="1"/>
    <col min="16154" max="16384" width="11.42578125" style="1" customWidth="1"/>
  </cols>
  <sheetData>
    <row r="1" spans="1:32" ht="15"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2" t="s">
        <v>72</v>
      </c>
      <c r="O1" s="2" t="s">
        <v>73</v>
      </c>
      <c r="P1" s="2" t="s">
        <v>74</v>
      </c>
      <c r="Q1" s="2" t="s">
        <v>75</v>
      </c>
      <c r="R1" s="2" t="s">
        <v>76</v>
      </c>
      <c r="S1" s="2" t="s">
        <v>77</v>
      </c>
      <c r="T1" s="2" t="s">
        <v>78</v>
      </c>
      <c r="U1" s="2" t="s">
        <v>79</v>
      </c>
      <c r="V1" s="2" t="s">
        <v>80</v>
      </c>
      <c r="W1" s="2" t="s">
        <v>81</v>
      </c>
      <c r="AD1"/>
      <c r="AE1" t="s">
        <v>82</v>
      </c>
      <c r="AF1" t="s">
        <v>83</v>
      </c>
    </row>
    <row r="2" spans="1:32" s="3" customFormat="1" ht="15">
      <c r="C2" s="3" t="s">
        <v>84</v>
      </c>
      <c r="D2" s="4">
        <v>1</v>
      </c>
      <c r="E2" s="4">
        <v>3</v>
      </c>
      <c r="F2" s="4">
        <v>28</v>
      </c>
      <c r="G2" s="4">
        <v>47</v>
      </c>
      <c r="H2" s="4">
        <v>75</v>
      </c>
      <c r="I2" s="4">
        <v>113</v>
      </c>
      <c r="J2" s="4">
        <v>150</v>
      </c>
      <c r="K2" s="4">
        <v>188</v>
      </c>
      <c r="L2" s="4">
        <v>226</v>
      </c>
      <c r="M2" s="4">
        <v>264</v>
      </c>
      <c r="N2" s="4">
        <v>301</v>
      </c>
      <c r="O2" s="4">
        <v>339</v>
      </c>
      <c r="P2" s="4">
        <v>396</v>
      </c>
      <c r="Q2" s="4">
        <v>452</v>
      </c>
      <c r="R2" s="4">
        <v>566</v>
      </c>
      <c r="S2" s="4">
        <v>660</v>
      </c>
      <c r="T2" s="4">
        <v>755</v>
      </c>
      <c r="U2" s="4">
        <v>849</v>
      </c>
      <c r="V2" s="4">
        <v>943</v>
      </c>
      <c r="W2" s="4">
        <v>1132</v>
      </c>
      <c r="AD2" t="s">
        <v>85</v>
      </c>
      <c r="AE2">
        <v>153.80000000000001</v>
      </c>
      <c r="AF2">
        <v>126</v>
      </c>
    </row>
    <row r="3" spans="1:32" s="3" customFormat="1" ht="15">
      <c r="C3" s="3" t="s">
        <v>86</v>
      </c>
      <c r="D3" s="4">
        <v>1</v>
      </c>
      <c r="E3" s="4">
        <v>9</v>
      </c>
      <c r="F3" s="4">
        <v>46</v>
      </c>
      <c r="G3" s="4">
        <v>74</v>
      </c>
      <c r="H3" s="4">
        <v>112</v>
      </c>
      <c r="I3" s="4">
        <v>149</v>
      </c>
      <c r="J3" s="4">
        <v>187</v>
      </c>
      <c r="K3" s="4">
        <v>225</v>
      </c>
      <c r="L3" s="4">
        <v>263</v>
      </c>
      <c r="M3" s="4">
        <v>300</v>
      </c>
      <c r="N3" s="4">
        <v>338</v>
      </c>
      <c r="O3" s="4">
        <v>395</v>
      </c>
      <c r="P3" s="4">
        <v>451</v>
      </c>
      <c r="Q3" s="4">
        <v>565</v>
      </c>
      <c r="R3" s="4">
        <v>659</v>
      </c>
      <c r="S3" s="4">
        <v>754</v>
      </c>
      <c r="T3" s="4">
        <v>848</v>
      </c>
      <c r="U3" s="4">
        <v>942</v>
      </c>
      <c r="V3" s="4">
        <v>1131</v>
      </c>
      <c r="W3" s="4">
        <v>1321</v>
      </c>
      <c r="AD3" t="s">
        <v>87</v>
      </c>
      <c r="AE3">
        <v>19.2</v>
      </c>
      <c r="AF3">
        <v>125</v>
      </c>
    </row>
    <row r="4" spans="1:32" s="3" customFormat="1" ht="1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AD4" t="s">
        <v>88</v>
      </c>
      <c r="AE4">
        <v>18.8</v>
      </c>
      <c r="AF4">
        <v>32</v>
      </c>
    </row>
    <row r="5" spans="1:32" s="3" customFormat="1">
      <c r="C5" s="3" t="s">
        <v>89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</row>
    <row r="6" spans="1:32" s="3" customForma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32" s="3" customFormat="1">
      <c r="A7" s="3" t="s">
        <v>90</v>
      </c>
      <c r="B7" s="3" t="s">
        <v>91</v>
      </c>
      <c r="C7" s="3" t="s">
        <v>92</v>
      </c>
      <c r="D7" s="4">
        <v>1</v>
      </c>
      <c r="E7" s="4">
        <v>3</v>
      </c>
      <c r="F7" s="4">
        <v>28</v>
      </c>
      <c r="G7" s="4">
        <v>47</v>
      </c>
      <c r="H7" s="4">
        <v>75</v>
      </c>
      <c r="I7" s="4">
        <v>113</v>
      </c>
      <c r="J7" s="4">
        <v>150</v>
      </c>
      <c r="K7" s="4">
        <v>188</v>
      </c>
      <c r="L7" s="4">
        <v>226</v>
      </c>
      <c r="M7" s="4">
        <v>264</v>
      </c>
      <c r="N7" s="4">
        <v>301</v>
      </c>
      <c r="O7" s="4">
        <v>339</v>
      </c>
      <c r="P7" s="4">
        <v>396</v>
      </c>
      <c r="Q7" s="4">
        <v>452</v>
      </c>
      <c r="R7" s="4">
        <v>566</v>
      </c>
      <c r="S7" s="4">
        <v>660</v>
      </c>
      <c r="T7" s="4">
        <v>755</v>
      </c>
      <c r="U7" s="4">
        <v>849</v>
      </c>
      <c r="V7" s="4">
        <v>943</v>
      </c>
      <c r="W7" s="4">
        <v>1132</v>
      </c>
    </row>
    <row r="8" spans="1:32">
      <c r="A8" s="1" t="s">
        <v>93</v>
      </c>
      <c r="B8" s="1" t="s">
        <v>93</v>
      </c>
      <c r="C8" s="1" t="s">
        <v>94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1" t="s">
        <v>95</v>
      </c>
      <c r="Z8" s="1">
        <v>1</v>
      </c>
      <c r="AA8" s="1" t="s">
        <v>62</v>
      </c>
      <c r="AB8" s="1">
        <v>1</v>
      </c>
      <c r="AC8" s="1">
        <v>1</v>
      </c>
    </row>
    <row r="9" spans="1:32">
      <c r="A9" s="1" t="s">
        <v>93</v>
      </c>
      <c r="B9" s="1" t="s">
        <v>93</v>
      </c>
      <c r="C9" s="1" t="s">
        <v>96</v>
      </c>
      <c r="D9" s="5">
        <v>0</v>
      </c>
      <c r="E9" s="6">
        <v>0</v>
      </c>
      <c r="F9" s="6">
        <v>0</v>
      </c>
      <c r="G9" s="6">
        <v>0</v>
      </c>
      <c r="H9" s="6">
        <v>0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1" t="s">
        <v>95</v>
      </c>
      <c r="Z9" s="1">
        <v>2</v>
      </c>
      <c r="AA9" s="1" t="s">
        <v>63</v>
      </c>
      <c r="AB9" s="1">
        <v>3</v>
      </c>
      <c r="AC9" s="1">
        <v>9</v>
      </c>
    </row>
    <row r="10" spans="1:32">
      <c r="A10" s="1" t="s">
        <v>93</v>
      </c>
      <c r="B10" s="1" t="s">
        <v>93</v>
      </c>
      <c r="C10" s="1" t="s">
        <v>97</v>
      </c>
      <c r="D10" s="5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1" t="s">
        <v>95</v>
      </c>
      <c r="Z10" s="1">
        <v>3</v>
      </c>
      <c r="AA10" s="1" t="s">
        <v>64</v>
      </c>
      <c r="AB10" s="1">
        <v>28</v>
      </c>
      <c r="AC10" s="1">
        <v>46</v>
      </c>
    </row>
    <row r="11" spans="1:32">
      <c r="A11" s="1" t="s">
        <v>93</v>
      </c>
      <c r="B11" s="1" t="s">
        <v>93</v>
      </c>
      <c r="C11" s="1" t="s">
        <v>98</v>
      </c>
      <c r="D11" s="5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1" t="s">
        <v>99</v>
      </c>
      <c r="Z11" s="1">
        <v>4</v>
      </c>
      <c r="AA11" s="1" t="s">
        <v>65</v>
      </c>
      <c r="AB11" s="1">
        <v>47</v>
      </c>
      <c r="AC11" s="1">
        <v>74</v>
      </c>
    </row>
    <row r="12" spans="1:32">
      <c r="A12" s="1" t="s">
        <v>100</v>
      </c>
      <c r="B12" s="1" t="s">
        <v>101</v>
      </c>
      <c r="C12" s="1" t="s">
        <v>102</v>
      </c>
      <c r="D12" s="5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5">
        <v>0</v>
      </c>
      <c r="X12" s="1" t="s">
        <v>99</v>
      </c>
      <c r="Z12" s="1">
        <v>5</v>
      </c>
      <c r="AA12" s="1" t="s">
        <v>66</v>
      </c>
      <c r="AB12" s="1">
        <v>75</v>
      </c>
      <c r="AC12" s="1">
        <v>112</v>
      </c>
    </row>
    <row r="13" spans="1:32">
      <c r="A13" s="1" t="s">
        <v>100</v>
      </c>
      <c r="B13" s="1" t="s">
        <v>101</v>
      </c>
      <c r="C13" s="1" t="s">
        <v>103</v>
      </c>
      <c r="D13" s="5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5">
        <v>0</v>
      </c>
      <c r="X13" s="1" t="s">
        <v>99</v>
      </c>
      <c r="Z13" s="1">
        <v>6</v>
      </c>
      <c r="AA13" s="1" t="s">
        <v>67</v>
      </c>
      <c r="AB13" s="1">
        <v>113</v>
      </c>
      <c r="AC13" s="1">
        <v>149</v>
      </c>
    </row>
    <row r="14" spans="1:32">
      <c r="A14" s="1" t="s">
        <v>100</v>
      </c>
      <c r="B14" s="1" t="s">
        <v>101</v>
      </c>
      <c r="C14" s="1" t="s">
        <v>104</v>
      </c>
      <c r="D14" s="5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5">
        <v>0</v>
      </c>
      <c r="X14" s="1" t="s">
        <v>99</v>
      </c>
      <c r="Z14" s="1">
        <v>7</v>
      </c>
      <c r="AA14" s="1" t="s">
        <v>68</v>
      </c>
      <c r="AB14" s="1">
        <v>150</v>
      </c>
      <c r="AC14" s="1">
        <v>187</v>
      </c>
    </row>
    <row r="15" spans="1:32">
      <c r="A15" s="1" t="s">
        <v>100</v>
      </c>
      <c r="B15" s="1" t="s">
        <v>101</v>
      </c>
      <c r="C15" s="1" t="s">
        <v>105</v>
      </c>
      <c r="D15" s="5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5">
        <v>0</v>
      </c>
      <c r="X15" s="1" t="s">
        <v>99</v>
      </c>
      <c r="Z15" s="1">
        <v>8</v>
      </c>
      <c r="AA15" s="1" t="s">
        <v>69</v>
      </c>
      <c r="AB15" s="1">
        <v>188</v>
      </c>
      <c r="AC15" s="1">
        <v>225</v>
      </c>
    </row>
    <row r="16" spans="1:32">
      <c r="A16" s="1" t="s">
        <v>100</v>
      </c>
      <c r="B16" s="1" t="s">
        <v>101</v>
      </c>
      <c r="C16" s="1" t="s">
        <v>106</v>
      </c>
      <c r="D16" s="5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5">
        <v>0</v>
      </c>
      <c r="X16" s="1" t="s">
        <v>99</v>
      </c>
      <c r="Z16" s="1">
        <v>9</v>
      </c>
      <c r="AA16" s="1" t="s">
        <v>70</v>
      </c>
      <c r="AB16" s="1">
        <v>226</v>
      </c>
      <c r="AC16" s="1">
        <v>263</v>
      </c>
    </row>
    <row r="17" spans="1:29">
      <c r="A17" s="1" t="s">
        <v>100</v>
      </c>
      <c r="B17" s="1" t="s">
        <v>101</v>
      </c>
      <c r="C17" s="1" t="s">
        <v>107</v>
      </c>
      <c r="D17" s="5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5">
        <v>0</v>
      </c>
      <c r="X17" s="1" t="s">
        <v>99</v>
      </c>
      <c r="Z17" s="1">
        <v>10</v>
      </c>
      <c r="AA17" s="1" t="s">
        <v>71</v>
      </c>
      <c r="AB17" s="1">
        <v>264</v>
      </c>
      <c r="AC17" s="1">
        <v>300</v>
      </c>
    </row>
    <row r="18" spans="1:29">
      <c r="A18" s="1" t="s">
        <v>93</v>
      </c>
      <c r="B18" s="1" t="s">
        <v>108</v>
      </c>
      <c r="C18" s="1" t="s">
        <v>109</v>
      </c>
      <c r="D18" s="5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3</v>
      </c>
      <c r="X18" s="1" t="s">
        <v>95</v>
      </c>
      <c r="Z18" s="1">
        <v>11</v>
      </c>
      <c r="AA18" s="1" t="s">
        <v>72</v>
      </c>
      <c r="AB18" s="1">
        <v>301</v>
      </c>
      <c r="AC18" s="1">
        <v>338</v>
      </c>
    </row>
    <row r="19" spans="1:29">
      <c r="A19" s="1" t="s">
        <v>93</v>
      </c>
      <c r="B19" s="1" t="s">
        <v>108</v>
      </c>
      <c r="C19" s="1" t="s">
        <v>110</v>
      </c>
      <c r="D19" s="5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3</v>
      </c>
      <c r="X19" s="1" t="s">
        <v>95</v>
      </c>
      <c r="Z19" s="1">
        <v>12</v>
      </c>
      <c r="AA19" s="1" t="s">
        <v>73</v>
      </c>
      <c r="AB19" s="1">
        <v>339</v>
      </c>
      <c r="AC19" s="1">
        <v>395</v>
      </c>
    </row>
    <row r="20" spans="1:29">
      <c r="A20" s="1" t="s">
        <v>93</v>
      </c>
      <c r="B20" s="1" t="s">
        <v>108</v>
      </c>
      <c r="C20" s="1" t="s">
        <v>111</v>
      </c>
      <c r="D20" s="5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3</v>
      </c>
      <c r="X20" s="1" t="s">
        <v>95</v>
      </c>
      <c r="Z20" s="1">
        <v>13</v>
      </c>
      <c r="AA20" s="1" t="s">
        <v>74</v>
      </c>
      <c r="AB20" s="1">
        <v>396</v>
      </c>
      <c r="AC20" s="1">
        <v>451</v>
      </c>
    </row>
    <row r="21" spans="1:29">
      <c r="A21" s="1" t="s">
        <v>93</v>
      </c>
      <c r="B21" s="1" t="s">
        <v>108</v>
      </c>
      <c r="C21" s="1" t="s">
        <v>112</v>
      </c>
      <c r="D21" s="5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3</v>
      </c>
      <c r="X21" s="1" t="s">
        <v>95</v>
      </c>
      <c r="Z21" s="1">
        <v>14</v>
      </c>
      <c r="AA21" s="1" t="s">
        <v>75</v>
      </c>
      <c r="AB21" s="1">
        <v>452</v>
      </c>
      <c r="AC21" s="1">
        <v>565</v>
      </c>
    </row>
    <row r="22" spans="1:29">
      <c r="A22" s="1" t="s">
        <v>93</v>
      </c>
      <c r="B22" s="1" t="s">
        <v>108</v>
      </c>
      <c r="C22" s="1" t="s">
        <v>113</v>
      </c>
      <c r="D22" s="5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3</v>
      </c>
      <c r="X22" s="1" t="s">
        <v>95</v>
      </c>
      <c r="Z22" s="1">
        <v>15</v>
      </c>
      <c r="AA22" s="1" t="s">
        <v>76</v>
      </c>
      <c r="AB22" s="1">
        <v>566</v>
      </c>
      <c r="AC22" s="1">
        <v>659</v>
      </c>
    </row>
    <row r="23" spans="1:29">
      <c r="A23" s="1" t="s">
        <v>93</v>
      </c>
      <c r="B23" s="1" t="s">
        <v>108</v>
      </c>
      <c r="C23" s="1" t="s">
        <v>114</v>
      </c>
      <c r="D23" s="5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3</v>
      </c>
      <c r="X23" s="1" t="s">
        <v>95</v>
      </c>
      <c r="Z23" s="1">
        <v>16</v>
      </c>
      <c r="AA23" s="1" t="s">
        <v>77</v>
      </c>
      <c r="AB23" s="1">
        <v>660</v>
      </c>
      <c r="AC23" s="1">
        <v>754</v>
      </c>
    </row>
    <row r="24" spans="1:29">
      <c r="A24" s="1" t="s">
        <v>93</v>
      </c>
      <c r="B24" s="1" t="s">
        <v>108</v>
      </c>
      <c r="C24" s="1" t="s">
        <v>115</v>
      </c>
      <c r="D24" s="5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3</v>
      </c>
      <c r="X24" s="1" t="s">
        <v>95</v>
      </c>
      <c r="Z24" s="1">
        <v>17</v>
      </c>
      <c r="AA24" s="1" t="s">
        <v>78</v>
      </c>
      <c r="AB24" s="1">
        <v>755</v>
      </c>
      <c r="AC24" s="1">
        <v>848</v>
      </c>
    </row>
    <row r="25" spans="1:29">
      <c r="A25" s="1" t="s">
        <v>93</v>
      </c>
      <c r="B25" s="1" t="s">
        <v>108</v>
      </c>
      <c r="C25" s="1" t="s">
        <v>116</v>
      </c>
      <c r="D25" s="5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3</v>
      </c>
      <c r="X25" s="1" t="s">
        <v>95</v>
      </c>
      <c r="Z25" s="1">
        <v>18</v>
      </c>
      <c r="AA25" s="1" t="s">
        <v>79</v>
      </c>
      <c r="AB25" s="1">
        <v>849</v>
      </c>
      <c r="AC25" s="1">
        <v>942</v>
      </c>
    </row>
    <row r="26" spans="1:29">
      <c r="A26" s="1" t="s">
        <v>93</v>
      </c>
      <c r="B26" s="1" t="s">
        <v>108</v>
      </c>
      <c r="C26" s="1" t="s">
        <v>117</v>
      </c>
      <c r="D26" s="5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3</v>
      </c>
      <c r="X26" s="1" t="s">
        <v>95</v>
      </c>
      <c r="Z26" s="1">
        <v>19</v>
      </c>
      <c r="AA26" s="1" t="s">
        <v>80</v>
      </c>
      <c r="AB26" s="1">
        <v>943</v>
      </c>
      <c r="AC26" s="1">
        <v>1131</v>
      </c>
    </row>
    <row r="27" spans="1:29">
      <c r="A27" s="1" t="s">
        <v>93</v>
      </c>
      <c r="B27" s="1" t="s">
        <v>108</v>
      </c>
      <c r="C27" s="1" t="s">
        <v>118</v>
      </c>
      <c r="D27" s="5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3</v>
      </c>
      <c r="X27" s="1" t="s">
        <v>95</v>
      </c>
      <c r="Z27" s="1">
        <v>20</v>
      </c>
      <c r="AA27" s="1" t="s">
        <v>81</v>
      </c>
      <c r="AB27" s="1">
        <v>1132</v>
      </c>
      <c r="AC27" s="1">
        <v>1321</v>
      </c>
    </row>
    <row r="28" spans="1:29">
      <c r="A28" s="1" t="s">
        <v>93</v>
      </c>
      <c r="B28" s="1" t="s">
        <v>108</v>
      </c>
      <c r="C28" s="1" t="s">
        <v>119</v>
      </c>
      <c r="D28" s="5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3</v>
      </c>
      <c r="X28" s="1" t="s">
        <v>95</v>
      </c>
    </row>
    <row r="29" spans="1:29">
      <c r="A29" s="1" t="s">
        <v>93</v>
      </c>
      <c r="B29" s="1" t="s">
        <v>108</v>
      </c>
      <c r="C29" s="1" t="s">
        <v>120</v>
      </c>
      <c r="D29" s="5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3</v>
      </c>
      <c r="X29" s="1" t="s">
        <v>95</v>
      </c>
    </row>
    <row r="30" spans="1:29">
      <c r="A30" s="1" t="s">
        <v>93</v>
      </c>
      <c r="B30" s="1" t="s">
        <v>108</v>
      </c>
      <c r="C30" s="1" t="s">
        <v>121</v>
      </c>
      <c r="D30" s="5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3</v>
      </c>
      <c r="X30" s="1" t="s">
        <v>95</v>
      </c>
    </row>
    <row r="31" spans="1:29">
      <c r="A31" s="1" t="s">
        <v>100</v>
      </c>
      <c r="B31" s="1" t="s">
        <v>122</v>
      </c>
      <c r="C31" s="1" t="s">
        <v>123</v>
      </c>
      <c r="D31" s="5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1" t="s">
        <v>95</v>
      </c>
    </row>
    <row r="32" spans="1:29">
      <c r="A32" s="1" t="s">
        <v>100</v>
      </c>
      <c r="B32" s="1" t="s">
        <v>122</v>
      </c>
      <c r="C32" s="1" t="s">
        <v>124</v>
      </c>
      <c r="D32" s="5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3</v>
      </c>
      <c r="X32" s="1" t="s">
        <v>95</v>
      </c>
    </row>
    <row r="33" spans="1:29">
      <c r="A33" s="1" t="s">
        <v>100</v>
      </c>
      <c r="B33" s="1" t="s">
        <v>125</v>
      </c>
      <c r="C33" s="1" t="s">
        <v>126</v>
      </c>
      <c r="D33" s="5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1" t="s">
        <v>95</v>
      </c>
    </row>
    <row r="34" spans="1:29">
      <c r="A34" s="1" t="s">
        <v>100</v>
      </c>
      <c r="B34" s="1" t="s">
        <v>125</v>
      </c>
      <c r="C34" s="1" t="s">
        <v>127</v>
      </c>
      <c r="D34" s="5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5">
        <v>0</v>
      </c>
      <c r="X34" s="1" t="s">
        <v>99</v>
      </c>
    </row>
    <row r="35" spans="1:29">
      <c r="A35" s="1" t="s">
        <v>100</v>
      </c>
      <c r="B35" s="1" t="s">
        <v>125</v>
      </c>
      <c r="C35" s="1" t="s">
        <v>128</v>
      </c>
      <c r="D35" s="5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2">
        <v>2</v>
      </c>
      <c r="K35" s="2">
        <v>2</v>
      </c>
      <c r="L35" s="2">
        <v>3</v>
      </c>
      <c r="M35" s="2">
        <v>3</v>
      </c>
      <c r="N35" s="2">
        <v>3</v>
      </c>
      <c r="O35" s="2">
        <v>6</v>
      </c>
      <c r="P35" s="2">
        <v>6</v>
      </c>
      <c r="Q35" s="2">
        <v>6</v>
      </c>
      <c r="R35" s="2">
        <v>6</v>
      </c>
      <c r="S35" s="2">
        <v>6</v>
      </c>
      <c r="T35" s="2">
        <v>9</v>
      </c>
      <c r="U35" s="2">
        <v>9</v>
      </c>
      <c r="V35" s="2">
        <v>9</v>
      </c>
      <c r="W35" s="2">
        <v>12</v>
      </c>
      <c r="X35" s="1" t="s">
        <v>95</v>
      </c>
    </row>
    <row r="36" spans="1:29">
      <c r="A36" s="1" t="s">
        <v>100</v>
      </c>
      <c r="B36" s="1" t="s">
        <v>125</v>
      </c>
      <c r="C36" s="1" t="s">
        <v>129</v>
      </c>
      <c r="D36" s="5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1" t="s">
        <v>95</v>
      </c>
    </row>
    <row r="37" spans="1:29">
      <c r="A37" s="1" t="s">
        <v>100</v>
      </c>
      <c r="B37" s="1" t="s">
        <v>125</v>
      </c>
      <c r="C37" s="1" t="s">
        <v>130</v>
      </c>
      <c r="D37" s="5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2">
        <v>2</v>
      </c>
      <c r="M37" s="2">
        <v>2</v>
      </c>
      <c r="N37" s="2">
        <v>2</v>
      </c>
      <c r="O37" s="2">
        <v>3</v>
      </c>
      <c r="P37" s="2">
        <v>3</v>
      </c>
      <c r="Q37" s="2">
        <v>3</v>
      </c>
      <c r="R37" s="2">
        <v>3</v>
      </c>
      <c r="S37" s="2">
        <v>3</v>
      </c>
      <c r="T37" s="2">
        <v>3</v>
      </c>
      <c r="U37" s="2">
        <v>3</v>
      </c>
      <c r="V37" s="2">
        <v>6</v>
      </c>
      <c r="W37" s="2">
        <v>9</v>
      </c>
      <c r="X37" s="1" t="s">
        <v>95</v>
      </c>
    </row>
    <row r="38" spans="1:29">
      <c r="A38" s="1" t="s">
        <v>100</v>
      </c>
      <c r="B38" s="1" t="s">
        <v>125</v>
      </c>
      <c r="C38" s="1" t="s">
        <v>131</v>
      </c>
      <c r="D38" s="5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2">
        <v>3</v>
      </c>
      <c r="P38" s="2">
        <v>3</v>
      </c>
      <c r="Q38" s="2">
        <v>3</v>
      </c>
      <c r="R38" s="2">
        <v>6</v>
      </c>
      <c r="S38" s="2">
        <v>6</v>
      </c>
      <c r="T38" s="2">
        <v>6</v>
      </c>
      <c r="U38" s="2">
        <v>6</v>
      </c>
      <c r="V38" s="2">
        <v>6</v>
      </c>
      <c r="W38" s="2">
        <v>6</v>
      </c>
      <c r="X38" s="1" t="s">
        <v>95</v>
      </c>
    </row>
    <row r="39" spans="1:29">
      <c r="A39" s="1" t="s">
        <v>132</v>
      </c>
      <c r="B39" s="1" t="s">
        <v>133</v>
      </c>
      <c r="C39" s="1" t="s">
        <v>134</v>
      </c>
      <c r="D39" s="5">
        <v>0</v>
      </c>
      <c r="E39" s="6">
        <v>0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1" t="s">
        <v>95</v>
      </c>
      <c r="AA39" s="1" t="s">
        <v>135</v>
      </c>
      <c r="AB39" s="1">
        <v>1</v>
      </c>
    </row>
    <row r="40" spans="1:29">
      <c r="A40" s="1" t="s">
        <v>132</v>
      </c>
      <c r="B40" s="1" t="s">
        <v>133</v>
      </c>
      <c r="C40" s="1" t="s">
        <v>136</v>
      </c>
      <c r="D40" s="5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2">
        <v>2</v>
      </c>
      <c r="L40" s="2">
        <v>2</v>
      </c>
      <c r="M40" s="2">
        <v>2</v>
      </c>
      <c r="N40" s="2">
        <v>2</v>
      </c>
      <c r="O40" s="2">
        <v>2</v>
      </c>
      <c r="P40" s="2">
        <v>2</v>
      </c>
      <c r="Q40" s="2">
        <v>2</v>
      </c>
      <c r="R40" s="2">
        <v>2</v>
      </c>
      <c r="S40" s="2">
        <v>3</v>
      </c>
      <c r="T40" s="2">
        <v>3</v>
      </c>
      <c r="U40" s="2">
        <v>3</v>
      </c>
      <c r="V40" s="2">
        <v>3</v>
      </c>
      <c r="W40" s="2">
        <v>3</v>
      </c>
      <c r="X40" s="1" t="s">
        <v>95</v>
      </c>
    </row>
    <row r="41" spans="1:29">
      <c r="A41" s="1" t="s">
        <v>132</v>
      </c>
      <c r="B41" s="1" t="s">
        <v>133</v>
      </c>
      <c r="C41" s="1" t="s">
        <v>137</v>
      </c>
      <c r="D41" s="5">
        <v>0</v>
      </c>
      <c r="E41" s="6">
        <v>0</v>
      </c>
      <c r="F41" s="2">
        <v>2</v>
      </c>
      <c r="G41" s="2">
        <v>2</v>
      </c>
      <c r="H41" s="2">
        <v>2</v>
      </c>
      <c r="I41" s="2">
        <v>2</v>
      </c>
      <c r="J41" s="2">
        <v>2</v>
      </c>
      <c r="K41" s="2">
        <v>3</v>
      </c>
      <c r="L41" s="2">
        <v>3</v>
      </c>
      <c r="M41" s="2">
        <v>3</v>
      </c>
      <c r="N41" s="2">
        <v>3</v>
      </c>
      <c r="O41" s="2">
        <v>3</v>
      </c>
      <c r="P41" s="2">
        <v>3</v>
      </c>
      <c r="Q41" s="2">
        <v>3</v>
      </c>
      <c r="R41" s="2">
        <v>3</v>
      </c>
      <c r="S41" s="2">
        <v>3</v>
      </c>
      <c r="T41" s="2">
        <v>3</v>
      </c>
      <c r="U41" s="2">
        <v>6</v>
      </c>
      <c r="V41" s="2">
        <v>6</v>
      </c>
      <c r="W41" s="2">
        <v>9</v>
      </c>
      <c r="X41" s="1" t="s">
        <v>95</v>
      </c>
      <c r="AA41" s="3" t="s">
        <v>138</v>
      </c>
    </row>
    <row r="42" spans="1:29">
      <c r="A42" s="1" t="s">
        <v>132</v>
      </c>
      <c r="B42" s="1" t="s">
        <v>133</v>
      </c>
      <c r="C42" s="1" t="s">
        <v>139</v>
      </c>
      <c r="D42" s="5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2">
        <v>3</v>
      </c>
      <c r="P42" s="2">
        <v>3</v>
      </c>
      <c r="Q42" s="2">
        <v>3</v>
      </c>
      <c r="R42" s="2">
        <v>6</v>
      </c>
      <c r="S42" s="2">
        <v>6</v>
      </c>
      <c r="T42" s="2">
        <v>6</v>
      </c>
      <c r="U42" s="2">
        <v>6</v>
      </c>
      <c r="V42" s="2">
        <v>9</v>
      </c>
      <c r="W42" s="2">
        <v>9</v>
      </c>
      <c r="X42" s="1" t="s">
        <v>95</v>
      </c>
      <c r="AA42" s="1" t="s">
        <v>140</v>
      </c>
      <c r="AB42" s="1">
        <v>2</v>
      </c>
      <c r="AC42" s="1" t="s">
        <v>141</v>
      </c>
    </row>
    <row r="43" spans="1:29">
      <c r="A43" s="1" t="s">
        <v>132</v>
      </c>
      <c r="B43" s="1" t="s">
        <v>133</v>
      </c>
      <c r="C43" s="1" t="s">
        <v>142</v>
      </c>
      <c r="D43" s="5">
        <v>0</v>
      </c>
      <c r="E43" s="6">
        <v>0</v>
      </c>
      <c r="F43" s="6">
        <v>0</v>
      </c>
      <c r="G43" s="6">
        <v>0</v>
      </c>
      <c r="H43" s="6">
        <v>0</v>
      </c>
      <c r="I43" s="2">
        <v>3</v>
      </c>
      <c r="J43" s="2">
        <v>3</v>
      </c>
      <c r="K43" s="2">
        <v>3</v>
      </c>
      <c r="L43" s="2">
        <v>3</v>
      </c>
      <c r="M43" s="2">
        <v>3</v>
      </c>
      <c r="N43" s="2">
        <v>3</v>
      </c>
      <c r="O43" s="2">
        <v>3</v>
      </c>
      <c r="P43" s="2">
        <v>3</v>
      </c>
      <c r="Q43" s="2">
        <v>6</v>
      </c>
      <c r="R43" s="2">
        <v>6</v>
      </c>
      <c r="S43" s="2">
        <v>6</v>
      </c>
      <c r="T43" s="2">
        <v>6</v>
      </c>
      <c r="U43" s="2">
        <v>6</v>
      </c>
      <c r="V43" s="2">
        <v>9</v>
      </c>
      <c r="W43" s="2">
        <v>12</v>
      </c>
      <c r="X43" s="1" t="s">
        <v>95</v>
      </c>
      <c r="AA43" s="1" t="s">
        <v>143</v>
      </c>
      <c r="AB43" s="1">
        <v>2</v>
      </c>
      <c r="AC43" s="1" t="s">
        <v>141</v>
      </c>
    </row>
    <row r="44" spans="1:29">
      <c r="A44" s="1" t="s">
        <v>144</v>
      </c>
      <c r="B44" s="1" t="s">
        <v>145</v>
      </c>
      <c r="C44" s="1" t="s">
        <v>146</v>
      </c>
      <c r="D44" s="5">
        <v>0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1</v>
      </c>
      <c r="O44" s="2">
        <v>1</v>
      </c>
      <c r="P44" s="2">
        <v>1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1" t="s">
        <v>95</v>
      </c>
    </row>
    <row r="45" spans="1:29">
      <c r="A45" s="1" t="s">
        <v>144</v>
      </c>
      <c r="B45" s="1" t="s">
        <v>145</v>
      </c>
      <c r="C45" s="1" t="s">
        <v>147</v>
      </c>
      <c r="D45" s="5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2">
        <v>2</v>
      </c>
      <c r="K45" s="2">
        <v>2</v>
      </c>
      <c r="L45" s="2">
        <v>2</v>
      </c>
      <c r="M45" s="2">
        <v>2</v>
      </c>
      <c r="N45" s="2">
        <v>2</v>
      </c>
      <c r="O45" s="2">
        <v>2</v>
      </c>
      <c r="P45" s="2">
        <v>2</v>
      </c>
      <c r="Q45" s="2">
        <v>2</v>
      </c>
      <c r="R45" s="2">
        <v>2</v>
      </c>
      <c r="S45" s="2">
        <v>3</v>
      </c>
      <c r="T45" s="2">
        <v>3</v>
      </c>
      <c r="U45" s="2">
        <v>3</v>
      </c>
      <c r="V45" s="2">
        <v>3</v>
      </c>
      <c r="W45" s="2">
        <v>3</v>
      </c>
      <c r="X45" s="1" t="s">
        <v>95</v>
      </c>
      <c r="AA45" s="3" t="s">
        <v>148</v>
      </c>
    </row>
    <row r="46" spans="1:29">
      <c r="A46" s="1" t="s">
        <v>144</v>
      </c>
      <c r="B46" s="1" t="s">
        <v>145</v>
      </c>
      <c r="C46" s="1" t="s">
        <v>149</v>
      </c>
      <c r="D46" s="5">
        <v>0</v>
      </c>
      <c r="E46" s="6">
        <v>0</v>
      </c>
      <c r="F46" s="2">
        <v>2</v>
      </c>
      <c r="G46" s="2">
        <v>2</v>
      </c>
      <c r="H46" s="2">
        <v>2</v>
      </c>
      <c r="I46" s="2">
        <v>2</v>
      </c>
      <c r="J46" s="2">
        <v>3</v>
      </c>
      <c r="K46" s="2">
        <v>3</v>
      </c>
      <c r="L46" s="2">
        <v>3</v>
      </c>
      <c r="M46" s="2">
        <v>3</v>
      </c>
      <c r="N46" s="2">
        <v>3</v>
      </c>
      <c r="O46" s="2">
        <v>3</v>
      </c>
      <c r="P46" s="2">
        <v>3</v>
      </c>
      <c r="Q46" s="2">
        <v>3</v>
      </c>
      <c r="R46" s="2">
        <v>6</v>
      </c>
      <c r="S46" s="2">
        <v>3</v>
      </c>
      <c r="T46" s="2">
        <v>3</v>
      </c>
      <c r="U46" s="2">
        <v>6</v>
      </c>
      <c r="V46" s="2">
        <v>9</v>
      </c>
      <c r="W46" s="2">
        <v>9</v>
      </c>
      <c r="X46" s="1" t="s">
        <v>95</v>
      </c>
      <c r="AA46" s="1" t="s">
        <v>140</v>
      </c>
      <c r="AB46" s="1">
        <v>1</v>
      </c>
      <c r="AC46" s="1" t="s">
        <v>150</v>
      </c>
    </row>
    <row r="47" spans="1:29">
      <c r="A47" s="1" t="s">
        <v>144</v>
      </c>
      <c r="B47" s="1" t="s">
        <v>145</v>
      </c>
      <c r="C47" s="1" t="s">
        <v>151</v>
      </c>
      <c r="D47" s="5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2">
        <v>3</v>
      </c>
      <c r="P47" s="2">
        <v>3</v>
      </c>
      <c r="Q47" s="2">
        <v>3</v>
      </c>
      <c r="R47" s="2">
        <v>3</v>
      </c>
      <c r="S47" s="2">
        <v>6</v>
      </c>
      <c r="T47" s="2">
        <v>6</v>
      </c>
      <c r="U47" s="2">
        <v>6</v>
      </c>
      <c r="V47" s="2">
        <v>9</v>
      </c>
      <c r="W47" s="2">
        <v>9</v>
      </c>
      <c r="X47" s="1" t="s">
        <v>95</v>
      </c>
      <c r="AA47" s="1" t="s">
        <v>143</v>
      </c>
      <c r="AB47" s="1">
        <v>2</v>
      </c>
      <c r="AC47" s="1" t="s">
        <v>150</v>
      </c>
    </row>
    <row r="48" spans="1:29">
      <c r="A48" s="1" t="s">
        <v>144</v>
      </c>
      <c r="B48" s="1" t="s">
        <v>145</v>
      </c>
      <c r="C48" s="1" t="s">
        <v>152</v>
      </c>
      <c r="D48" s="5">
        <v>0</v>
      </c>
      <c r="E48" s="6">
        <v>0</v>
      </c>
      <c r="F48" s="6">
        <v>0</v>
      </c>
      <c r="G48" s="6">
        <v>0</v>
      </c>
      <c r="H48" s="6">
        <v>0</v>
      </c>
      <c r="I48" s="2">
        <v>3</v>
      </c>
      <c r="J48" s="2">
        <v>3</v>
      </c>
      <c r="K48" s="2">
        <v>3</v>
      </c>
      <c r="L48" s="2">
        <v>3</v>
      </c>
      <c r="M48" s="2">
        <v>3</v>
      </c>
      <c r="N48" s="2">
        <v>3</v>
      </c>
      <c r="O48" s="2">
        <v>3</v>
      </c>
      <c r="P48" s="2">
        <v>3</v>
      </c>
      <c r="Q48" s="2">
        <v>6</v>
      </c>
      <c r="R48" s="2">
        <v>6</v>
      </c>
      <c r="S48" s="2">
        <v>6</v>
      </c>
      <c r="T48" s="2">
        <v>6</v>
      </c>
      <c r="U48" s="2">
        <v>6</v>
      </c>
      <c r="V48" s="2">
        <v>9</v>
      </c>
      <c r="W48" s="2">
        <v>12</v>
      </c>
      <c r="X48" s="1" t="s">
        <v>95</v>
      </c>
    </row>
    <row r="49" spans="1:29">
      <c r="A49" s="1" t="s">
        <v>153</v>
      </c>
      <c r="B49" s="1" t="s">
        <v>154</v>
      </c>
      <c r="C49" s="1" t="s">
        <v>155</v>
      </c>
      <c r="D49" s="5">
        <v>0</v>
      </c>
      <c r="E49" s="6">
        <v>0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1" t="s">
        <v>95</v>
      </c>
      <c r="AA49" s="1" t="s">
        <v>156</v>
      </c>
    </row>
    <row r="50" spans="1:29">
      <c r="A50" s="1" t="s">
        <v>153</v>
      </c>
      <c r="B50" s="1" t="s">
        <v>154</v>
      </c>
      <c r="C50" s="1" t="s">
        <v>157</v>
      </c>
      <c r="D50" s="5">
        <v>0</v>
      </c>
      <c r="E50" s="6">
        <v>0</v>
      </c>
      <c r="F50" s="6">
        <v>0</v>
      </c>
      <c r="J50" s="2">
        <v>2</v>
      </c>
      <c r="K50" s="2">
        <v>2</v>
      </c>
      <c r="L50" s="2">
        <v>2</v>
      </c>
      <c r="M50" s="2">
        <v>2</v>
      </c>
      <c r="N50" s="2">
        <v>2</v>
      </c>
      <c r="O50" s="2">
        <v>2</v>
      </c>
      <c r="P50" s="2">
        <v>2</v>
      </c>
      <c r="Q50" s="2">
        <v>2</v>
      </c>
      <c r="R50" s="2">
        <v>3</v>
      </c>
      <c r="S50" s="2">
        <v>3</v>
      </c>
      <c r="T50" s="2">
        <v>3</v>
      </c>
      <c r="U50" s="2">
        <v>3</v>
      </c>
      <c r="V50" s="2">
        <v>3</v>
      </c>
      <c r="W50" s="2">
        <v>3</v>
      </c>
      <c r="X50" s="1" t="s">
        <v>95</v>
      </c>
      <c r="AA50" s="1" t="s">
        <v>158</v>
      </c>
      <c r="AB50" s="1">
        <v>3</v>
      </c>
      <c r="AC50" s="1" t="s">
        <v>159</v>
      </c>
    </row>
    <row r="51" spans="1:29">
      <c r="A51" s="1" t="s">
        <v>153</v>
      </c>
      <c r="B51" s="1" t="s">
        <v>154</v>
      </c>
      <c r="C51" s="1" t="s">
        <v>160</v>
      </c>
      <c r="D51" s="5">
        <v>0</v>
      </c>
      <c r="E51" s="6">
        <v>0</v>
      </c>
      <c r="F51" s="6">
        <v>0</v>
      </c>
      <c r="L51" s="2">
        <v>3</v>
      </c>
      <c r="M51" s="2">
        <v>3</v>
      </c>
      <c r="N51" s="2">
        <v>3</v>
      </c>
      <c r="O51" s="2">
        <v>3</v>
      </c>
      <c r="P51" s="2">
        <v>3</v>
      </c>
      <c r="Q51" s="2">
        <v>3</v>
      </c>
      <c r="R51" s="2">
        <v>3</v>
      </c>
      <c r="S51" s="2">
        <v>3</v>
      </c>
      <c r="T51" s="2">
        <v>3</v>
      </c>
      <c r="U51" s="2">
        <v>3</v>
      </c>
      <c r="V51" s="2">
        <v>3</v>
      </c>
      <c r="W51" s="2">
        <v>3</v>
      </c>
      <c r="X51" s="1" t="s">
        <v>95</v>
      </c>
    </row>
    <row r="52" spans="1:29">
      <c r="A52" s="1" t="s">
        <v>153</v>
      </c>
      <c r="B52" s="1" t="s">
        <v>154</v>
      </c>
      <c r="C52" s="1" t="s">
        <v>161</v>
      </c>
      <c r="D52" s="5">
        <v>0</v>
      </c>
      <c r="E52" s="6">
        <v>0</v>
      </c>
      <c r="F52" s="2">
        <v>2</v>
      </c>
      <c r="G52" s="2">
        <v>2</v>
      </c>
      <c r="H52" s="2">
        <v>2</v>
      </c>
      <c r="I52" s="2">
        <v>2</v>
      </c>
      <c r="J52" s="2">
        <v>3</v>
      </c>
      <c r="K52" s="2">
        <v>3</v>
      </c>
      <c r="L52" s="2">
        <v>3</v>
      </c>
      <c r="M52" s="2">
        <v>3</v>
      </c>
      <c r="N52" s="2">
        <v>3</v>
      </c>
      <c r="O52" s="2">
        <v>3</v>
      </c>
      <c r="P52" s="2">
        <v>3</v>
      </c>
      <c r="Q52" s="2">
        <v>3</v>
      </c>
      <c r="R52" s="2">
        <v>3</v>
      </c>
      <c r="S52" s="2">
        <v>6</v>
      </c>
      <c r="T52" s="2">
        <v>6</v>
      </c>
      <c r="U52" s="2">
        <v>9</v>
      </c>
      <c r="V52" s="2">
        <v>9</v>
      </c>
      <c r="W52" s="2">
        <v>9</v>
      </c>
      <c r="X52" s="1" t="s">
        <v>95</v>
      </c>
      <c r="AA52" s="1" t="s">
        <v>162</v>
      </c>
    </row>
    <row r="53" spans="1:29">
      <c r="A53" s="1" t="s">
        <v>153</v>
      </c>
      <c r="B53" s="1" t="s">
        <v>154</v>
      </c>
      <c r="C53" s="1" t="s">
        <v>163</v>
      </c>
      <c r="D53" s="5">
        <v>0</v>
      </c>
      <c r="E53" s="6">
        <v>0</v>
      </c>
      <c r="F53" s="6">
        <v>0</v>
      </c>
      <c r="L53" s="2">
        <v>3</v>
      </c>
      <c r="M53" s="2">
        <v>3</v>
      </c>
      <c r="N53" s="2">
        <v>3</v>
      </c>
      <c r="O53" s="2">
        <v>6</v>
      </c>
      <c r="P53" s="2">
        <v>6</v>
      </c>
      <c r="Q53" s="2">
        <v>6</v>
      </c>
      <c r="R53" s="2">
        <v>6</v>
      </c>
      <c r="S53" s="2">
        <v>9</v>
      </c>
      <c r="T53" s="2">
        <v>9</v>
      </c>
      <c r="U53" s="2">
        <v>9</v>
      </c>
      <c r="V53" s="2">
        <v>9</v>
      </c>
      <c r="W53" s="2">
        <v>12</v>
      </c>
      <c r="X53" s="1" t="s">
        <v>95</v>
      </c>
      <c r="AA53" s="1" t="s">
        <v>164</v>
      </c>
      <c r="AB53" s="1">
        <v>2</v>
      </c>
      <c r="AC53" s="1" t="s">
        <v>165</v>
      </c>
    </row>
    <row r="54" spans="1:29">
      <c r="A54" s="1" t="s">
        <v>153</v>
      </c>
      <c r="B54" s="1" t="s">
        <v>154</v>
      </c>
      <c r="C54" s="1" t="s">
        <v>166</v>
      </c>
      <c r="D54" s="5">
        <v>0</v>
      </c>
      <c r="E54" s="6">
        <v>0</v>
      </c>
      <c r="F54" s="6">
        <v>0</v>
      </c>
      <c r="J54" s="2">
        <v>3</v>
      </c>
      <c r="K54" s="2">
        <v>3</v>
      </c>
      <c r="L54" s="2">
        <v>3</v>
      </c>
      <c r="M54" s="2">
        <v>3</v>
      </c>
      <c r="N54" s="2">
        <v>3</v>
      </c>
      <c r="O54" s="2">
        <v>3</v>
      </c>
      <c r="P54" s="2">
        <v>3</v>
      </c>
      <c r="Q54" s="2">
        <v>3</v>
      </c>
      <c r="R54" s="2">
        <v>6</v>
      </c>
      <c r="S54" s="2">
        <v>9</v>
      </c>
      <c r="T54" s="2">
        <v>9</v>
      </c>
      <c r="U54" s="2">
        <v>9</v>
      </c>
      <c r="V54" s="2">
        <v>9</v>
      </c>
      <c r="W54" s="2">
        <v>9</v>
      </c>
      <c r="X54" s="1" t="s">
        <v>95</v>
      </c>
    </row>
    <row r="55" spans="1:29">
      <c r="A55" s="1" t="s">
        <v>153</v>
      </c>
      <c r="B55" s="1" t="s">
        <v>154</v>
      </c>
      <c r="C55" s="1" t="s">
        <v>167</v>
      </c>
      <c r="D55" s="5">
        <v>0</v>
      </c>
      <c r="E55" s="6">
        <v>0</v>
      </c>
      <c r="F55" s="6">
        <v>0</v>
      </c>
      <c r="J55" s="2">
        <v>3</v>
      </c>
      <c r="K55" s="2">
        <v>3</v>
      </c>
      <c r="L55" s="2">
        <v>6</v>
      </c>
      <c r="M55" s="2">
        <v>6</v>
      </c>
      <c r="N55" s="2">
        <v>6</v>
      </c>
      <c r="O55" s="2">
        <v>6</v>
      </c>
      <c r="P55" s="2">
        <v>6</v>
      </c>
      <c r="Q55" s="2">
        <v>6</v>
      </c>
      <c r="R55" s="2">
        <v>9</v>
      </c>
      <c r="S55" s="2">
        <v>12</v>
      </c>
      <c r="T55" s="2">
        <v>12</v>
      </c>
      <c r="U55" s="2">
        <v>12</v>
      </c>
      <c r="V55" s="2">
        <v>15</v>
      </c>
      <c r="W55" s="2">
        <v>18</v>
      </c>
      <c r="X55" s="1" t="s">
        <v>95</v>
      </c>
      <c r="AA55" s="1" t="s">
        <v>168</v>
      </c>
      <c r="AB55" s="1">
        <v>1</v>
      </c>
      <c r="AC55" s="1" t="s">
        <v>169</v>
      </c>
    </row>
    <row r="56" spans="1:29">
      <c r="A56" s="1" t="s">
        <v>153</v>
      </c>
      <c r="B56" s="1" t="s">
        <v>154</v>
      </c>
      <c r="C56" s="1" t="s">
        <v>170</v>
      </c>
      <c r="D56" s="5">
        <v>0</v>
      </c>
      <c r="E56" s="6">
        <v>0</v>
      </c>
      <c r="F56" s="6">
        <v>0</v>
      </c>
      <c r="H56" s="2">
        <v>3</v>
      </c>
      <c r="I56" s="2">
        <v>6</v>
      </c>
      <c r="J56" s="2">
        <v>9</v>
      </c>
      <c r="K56" s="2">
        <v>9</v>
      </c>
      <c r="L56" s="2">
        <v>18</v>
      </c>
      <c r="M56" s="2">
        <v>18</v>
      </c>
      <c r="N56" s="2">
        <v>18</v>
      </c>
      <c r="O56" s="2">
        <v>18</v>
      </c>
      <c r="P56" s="2">
        <v>18</v>
      </c>
      <c r="Q56" s="2">
        <v>24</v>
      </c>
      <c r="R56" s="2">
        <v>24</v>
      </c>
      <c r="S56" s="2">
        <v>27</v>
      </c>
      <c r="T56" s="2">
        <v>27</v>
      </c>
      <c r="U56" s="2">
        <v>27</v>
      </c>
      <c r="V56" s="2">
        <v>27</v>
      </c>
      <c r="W56" s="2">
        <v>36</v>
      </c>
      <c r="X56" s="1" t="s">
        <v>95</v>
      </c>
    </row>
    <row r="57" spans="1:29">
      <c r="A57" s="1" t="s">
        <v>100</v>
      </c>
      <c r="B57" s="1" t="s">
        <v>171</v>
      </c>
      <c r="C57" s="1" t="s">
        <v>172</v>
      </c>
      <c r="D57" s="5">
        <v>0</v>
      </c>
      <c r="E57" s="6">
        <v>0</v>
      </c>
      <c r="F57" s="6">
        <v>0</v>
      </c>
      <c r="I57" s="2">
        <v>1</v>
      </c>
      <c r="J57" s="2">
        <v>1</v>
      </c>
      <c r="K57" s="2">
        <v>1</v>
      </c>
      <c r="L57" s="2">
        <v>1</v>
      </c>
      <c r="M57" s="2">
        <v>1</v>
      </c>
      <c r="N57" s="2">
        <v>1</v>
      </c>
      <c r="O57" s="2">
        <v>1</v>
      </c>
      <c r="P57" s="2">
        <v>1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1" t="s">
        <v>95</v>
      </c>
    </row>
    <row r="58" spans="1:29">
      <c r="A58" s="1" t="s">
        <v>100</v>
      </c>
      <c r="B58" s="1" t="s">
        <v>171</v>
      </c>
      <c r="C58" s="1" t="s">
        <v>173</v>
      </c>
      <c r="D58" s="5">
        <v>0</v>
      </c>
      <c r="E58" s="6">
        <v>0</v>
      </c>
      <c r="F58" s="6">
        <v>0</v>
      </c>
      <c r="I58" s="2">
        <v>2</v>
      </c>
      <c r="J58" s="2">
        <v>2</v>
      </c>
      <c r="K58" s="2">
        <v>2</v>
      </c>
      <c r="L58" s="2">
        <v>2</v>
      </c>
      <c r="M58" s="2">
        <v>2</v>
      </c>
      <c r="N58" s="2">
        <v>2</v>
      </c>
      <c r="O58" s="2">
        <v>2</v>
      </c>
      <c r="P58" s="2">
        <v>2</v>
      </c>
      <c r="Q58" s="2">
        <v>2</v>
      </c>
      <c r="R58" s="2">
        <v>3</v>
      </c>
      <c r="S58" s="2">
        <v>3</v>
      </c>
      <c r="T58" s="2">
        <v>3</v>
      </c>
      <c r="U58" s="2">
        <v>3</v>
      </c>
      <c r="V58" s="2">
        <v>6</v>
      </c>
      <c r="W58" s="2">
        <v>9</v>
      </c>
      <c r="X58" s="1" t="s">
        <v>95</v>
      </c>
    </row>
    <row r="59" spans="1:29">
      <c r="A59" s="1" t="s">
        <v>100</v>
      </c>
      <c r="B59" s="1" t="s">
        <v>171</v>
      </c>
      <c r="C59" s="1" t="s">
        <v>174</v>
      </c>
      <c r="D59" s="5">
        <v>0</v>
      </c>
      <c r="E59" s="6">
        <v>0</v>
      </c>
      <c r="F59" s="6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2">
        <v>3</v>
      </c>
      <c r="S59" s="2">
        <v>3</v>
      </c>
      <c r="T59" s="2">
        <v>3</v>
      </c>
      <c r="U59" s="2">
        <v>3</v>
      </c>
      <c r="V59" s="2">
        <v>3</v>
      </c>
      <c r="W59" s="2">
        <v>3</v>
      </c>
      <c r="X59" s="1" t="s">
        <v>95</v>
      </c>
    </row>
    <row r="60" spans="1:29">
      <c r="A60" s="1" t="s">
        <v>100</v>
      </c>
      <c r="B60" s="1" t="s">
        <v>171</v>
      </c>
      <c r="C60" s="1" t="s">
        <v>175</v>
      </c>
      <c r="D60" s="5">
        <v>0</v>
      </c>
      <c r="E60" s="6">
        <v>0</v>
      </c>
      <c r="F60" s="6">
        <v>0</v>
      </c>
      <c r="L60" s="2">
        <v>3</v>
      </c>
      <c r="M60" s="2">
        <v>3</v>
      </c>
      <c r="N60" s="2">
        <v>3</v>
      </c>
      <c r="O60" s="2">
        <v>3</v>
      </c>
      <c r="P60" s="2">
        <v>3</v>
      </c>
      <c r="Q60" s="2">
        <v>3</v>
      </c>
      <c r="R60" s="2">
        <v>6</v>
      </c>
      <c r="S60" s="2">
        <v>9</v>
      </c>
      <c r="T60" s="2">
        <v>9</v>
      </c>
      <c r="U60" s="2">
        <v>9</v>
      </c>
      <c r="V60" s="2">
        <v>12</v>
      </c>
      <c r="W60" s="2">
        <v>15</v>
      </c>
      <c r="X60" s="1" t="s">
        <v>95</v>
      </c>
    </row>
    <row r="61" spans="1:29">
      <c r="A61" s="1" t="s">
        <v>176</v>
      </c>
      <c r="B61" s="1" t="s">
        <v>177</v>
      </c>
      <c r="C61" s="1" t="s">
        <v>178</v>
      </c>
      <c r="D61" s="5">
        <v>0</v>
      </c>
      <c r="E61" s="2">
        <v>1</v>
      </c>
      <c r="F61" s="2">
        <v>1</v>
      </c>
      <c r="G61" s="2">
        <v>1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1" t="s">
        <v>95</v>
      </c>
    </row>
    <row r="62" spans="1:29">
      <c r="A62" s="1" t="s">
        <v>176</v>
      </c>
      <c r="B62" s="1" t="s">
        <v>177</v>
      </c>
      <c r="C62" s="1" t="s">
        <v>179</v>
      </c>
      <c r="D62" s="5">
        <v>0</v>
      </c>
      <c r="E62" s="6">
        <v>0</v>
      </c>
      <c r="F62" s="6">
        <v>0</v>
      </c>
      <c r="G62" s="2">
        <v>1</v>
      </c>
      <c r="H62" s="2">
        <v>1</v>
      </c>
      <c r="I62" s="2">
        <v>1</v>
      </c>
      <c r="J62" s="2">
        <v>1</v>
      </c>
      <c r="K62" s="2">
        <v>1</v>
      </c>
      <c r="L62" s="2">
        <v>2</v>
      </c>
      <c r="M62" s="2">
        <v>2</v>
      </c>
      <c r="N62" s="2">
        <v>2</v>
      </c>
      <c r="O62" s="2">
        <v>2</v>
      </c>
      <c r="P62" s="2">
        <v>2</v>
      </c>
      <c r="Q62" s="2">
        <v>2</v>
      </c>
      <c r="R62" s="2">
        <v>2</v>
      </c>
      <c r="S62" s="2">
        <v>2</v>
      </c>
      <c r="T62" s="2">
        <v>2</v>
      </c>
      <c r="U62" s="2">
        <v>2</v>
      </c>
      <c r="V62" s="2">
        <v>2</v>
      </c>
      <c r="W62" s="2">
        <v>3</v>
      </c>
      <c r="X62" s="1" t="s">
        <v>95</v>
      </c>
    </row>
    <row r="63" spans="1:29">
      <c r="A63" s="1" t="s">
        <v>176</v>
      </c>
      <c r="B63" s="1" t="s">
        <v>177</v>
      </c>
      <c r="C63" s="1" t="s">
        <v>180</v>
      </c>
      <c r="D63" s="5">
        <v>0</v>
      </c>
      <c r="E63" s="6">
        <v>0</v>
      </c>
      <c r="F63" s="2">
        <v>2</v>
      </c>
      <c r="G63" s="2">
        <v>3</v>
      </c>
      <c r="H63" s="2">
        <v>3</v>
      </c>
      <c r="I63" s="2">
        <v>3</v>
      </c>
      <c r="J63" s="2">
        <v>3</v>
      </c>
      <c r="K63" s="2">
        <v>3</v>
      </c>
      <c r="L63" s="2">
        <v>6</v>
      </c>
      <c r="M63" s="2">
        <v>6</v>
      </c>
      <c r="N63" s="2">
        <v>6</v>
      </c>
      <c r="O63" s="2">
        <v>6</v>
      </c>
      <c r="P63" s="2">
        <v>6</v>
      </c>
      <c r="Q63" s="2">
        <v>6</v>
      </c>
      <c r="R63" s="2">
        <v>6</v>
      </c>
      <c r="S63" s="2">
        <v>9</v>
      </c>
      <c r="T63" s="2">
        <v>9</v>
      </c>
      <c r="U63" s="2">
        <v>9</v>
      </c>
      <c r="V63" s="2">
        <v>12</v>
      </c>
      <c r="W63" s="2">
        <v>15</v>
      </c>
      <c r="X63" s="1" t="s">
        <v>95</v>
      </c>
    </row>
    <row r="64" spans="1:29">
      <c r="A64" s="1" t="s">
        <v>176</v>
      </c>
      <c r="B64" s="1" t="s">
        <v>181</v>
      </c>
      <c r="C64" s="1" t="s">
        <v>182</v>
      </c>
      <c r="D64" s="5">
        <v>0</v>
      </c>
      <c r="E64" s="6">
        <v>0</v>
      </c>
      <c r="F64" s="6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2">
        <v>3</v>
      </c>
      <c r="S64" s="2">
        <v>3</v>
      </c>
      <c r="T64" s="2">
        <v>3</v>
      </c>
      <c r="U64" s="2">
        <v>3</v>
      </c>
      <c r="V64" s="2">
        <v>3</v>
      </c>
      <c r="W64" s="2">
        <v>3</v>
      </c>
      <c r="X64" s="1" t="s">
        <v>95</v>
      </c>
    </row>
    <row r="65" spans="1:25">
      <c r="A65" s="1" t="s">
        <v>176</v>
      </c>
      <c r="B65" s="1" t="s">
        <v>181</v>
      </c>
      <c r="C65" s="1" t="s">
        <v>183</v>
      </c>
      <c r="D65" s="5">
        <v>0</v>
      </c>
      <c r="E65" s="6">
        <v>0</v>
      </c>
      <c r="F65" s="2">
        <v>3</v>
      </c>
      <c r="G65" s="2">
        <v>3</v>
      </c>
      <c r="H65" s="2">
        <v>3</v>
      </c>
      <c r="I65" s="2">
        <v>3</v>
      </c>
      <c r="J65" s="2">
        <v>3</v>
      </c>
      <c r="K65" s="2">
        <v>3</v>
      </c>
      <c r="L65" s="2">
        <v>6</v>
      </c>
      <c r="M65" s="2">
        <v>6</v>
      </c>
      <c r="N65" s="2">
        <v>6</v>
      </c>
      <c r="O65" s="2">
        <v>6</v>
      </c>
      <c r="P65" s="2">
        <v>6</v>
      </c>
      <c r="Q65" s="2">
        <v>6</v>
      </c>
      <c r="R65" s="2">
        <v>9</v>
      </c>
      <c r="S65" s="2">
        <v>9</v>
      </c>
      <c r="T65" s="2">
        <v>9</v>
      </c>
      <c r="U65" s="2">
        <v>9</v>
      </c>
      <c r="V65" s="2">
        <v>12</v>
      </c>
      <c r="W65" s="2">
        <v>15</v>
      </c>
      <c r="X65" s="1" t="s">
        <v>95</v>
      </c>
    </row>
    <row r="66" spans="1:25">
      <c r="A66" s="1" t="s">
        <v>176</v>
      </c>
      <c r="B66" s="1" t="s">
        <v>181</v>
      </c>
      <c r="C66" s="1" t="s">
        <v>184</v>
      </c>
      <c r="D66" s="5">
        <v>0</v>
      </c>
      <c r="E66" s="6">
        <v>0</v>
      </c>
      <c r="F66" s="6">
        <v>0</v>
      </c>
      <c r="L66" s="2">
        <v>3</v>
      </c>
      <c r="M66" s="2">
        <v>3</v>
      </c>
      <c r="N66" s="2">
        <v>3</v>
      </c>
      <c r="O66" s="2">
        <v>3</v>
      </c>
      <c r="P66" s="2">
        <v>3</v>
      </c>
      <c r="Q66" s="2">
        <v>3</v>
      </c>
      <c r="R66" s="2">
        <v>6</v>
      </c>
      <c r="S66" s="2">
        <v>9</v>
      </c>
      <c r="T66" s="2">
        <v>9</v>
      </c>
      <c r="U66" s="2">
        <v>12</v>
      </c>
      <c r="V66" s="2">
        <v>18</v>
      </c>
      <c r="W66" s="2">
        <v>21</v>
      </c>
      <c r="X66" s="1" t="s">
        <v>95</v>
      </c>
    </row>
    <row r="67" spans="1:25">
      <c r="A67" s="1" t="s">
        <v>176</v>
      </c>
      <c r="B67" s="1" t="s">
        <v>181</v>
      </c>
      <c r="C67" s="1" t="s">
        <v>185</v>
      </c>
      <c r="D67" s="5">
        <v>0</v>
      </c>
      <c r="E67" s="6">
        <v>0</v>
      </c>
      <c r="F67" s="2">
        <v>1</v>
      </c>
      <c r="G67" s="2">
        <v>1</v>
      </c>
      <c r="H67" s="2">
        <v>1</v>
      </c>
      <c r="I67" s="2">
        <v>1</v>
      </c>
      <c r="J67" s="2">
        <v>1</v>
      </c>
      <c r="K67" s="2">
        <v>1</v>
      </c>
      <c r="L67" s="2">
        <v>1</v>
      </c>
      <c r="M67" s="2">
        <v>1</v>
      </c>
      <c r="N67" s="2">
        <v>1</v>
      </c>
      <c r="O67" s="2">
        <v>1</v>
      </c>
      <c r="P67" s="2">
        <v>1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1" t="s">
        <v>95</v>
      </c>
    </row>
    <row r="68" spans="1:25">
      <c r="A68" s="1" t="s">
        <v>176</v>
      </c>
      <c r="B68" s="1" t="s">
        <v>181</v>
      </c>
      <c r="C68" s="1" t="s">
        <v>186</v>
      </c>
      <c r="D68" s="5">
        <v>0</v>
      </c>
      <c r="E68" s="6">
        <v>0</v>
      </c>
      <c r="F68" s="2">
        <v>2</v>
      </c>
      <c r="G68" s="2">
        <v>2</v>
      </c>
      <c r="H68" s="2">
        <v>3</v>
      </c>
      <c r="I68" s="2">
        <v>3</v>
      </c>
      <c r="J68" s="2">
        <v>3</v>
      </c>
      <c r="K68" s="2">
        <v>3</v>
      </c>
      <c r="L68" s="2">
        <v>3</v>
      </c>
      <c r="M68" s="2">
        <v>3</v>
      </c>
      <c r="N68" s="2">
        <v>3</v>
      </c>
      <c r="O68" s="2">
        <v>3</v>
      </c>
      <c r="P68" s="2">
        <v>3</v>
      </c>
      <c r="Q68" s="2">
        <v>3</v>
      </c>
      <c r="R68" s="2">
        <v>6</v>
      </c>
      <c r="S68" s="2">
        <v>6</v>
      </c>
      <c r="T68" s="2">
        <v>6</v>
      </c>
      <c r="U68" s="2">
        <v>9</v>
      </c>
      <c r="V68" s="2">
        <v>12</v>
      </c>
      <c r="W68" s="2">
        <v>15</v>
      </c>
      <c r="X68" s="1" t="s">
        <v>95</v>
      </c>
    </row>
    <row r="69" spans="1:25">
      <c r="A69" s="1" t="s">
        <v>176</v>
      </c>
      <c r="B69" s="1" t="s">
        <v>181</v>
      </c>
      <c r="C69" s="1" t="s">
        <v>187</v>
      </c>
      <c r="D69" s="5">
        <v>0</v>
      </c>
      <c r="E69" s="6">
        <v>0</v>
      </c>
      <c r="F69" s="6">
        <v>0</v>
      </c>
      <c r="H69" s="2">
        <v>3</v>
      </c>
      <c r="I69" s="2">
        <v>3</v>
      </c>
      <c r="J69" s="2">
        <v>3</v>
      </c>
      <c r="K69" s="2">
        <v>3</v>
      </c>
      <c r="L69" s="2">
        <v>3</v>
      </c>
      <c r="M69" s="2">
        <v>3</v>
      </c>
      <c r="N69" s="2">
        <v>3</v>
      </c>
      <c r="O69" s="2">
        <v>3</v>
      </c>
      <c r="P69" s="2">
        <v>3</v>
      </c>
      <c r="Q69" s="2">
        <v>6</v>
      </c>
      <c r="R69" s="2">
        <v>6</v>
      </c>
      <c r="S69" s="2">
        <v>9</v>
      </c>
      <c r="T69" s="2">
        <v>9</v>
      </c>
      <c r="U69" s="2">
        <v>12</v>
      </c>
      <c r="V69" s="2">
        <v>15</v>
      </c>
      <c r="W69" s="2">
        <v>18</v>
      </c>
      <c r="X69" s="1" t="s">
        <v>95</v>
      </c>
    </row>
    <row r="70" spans="1:25">
      <c r="A70" s="1" t="s">
        <v>176</v>
      </c>
      <c r="B70" s="1" t="s">
        <v>181</v>
      </c>
      <c r="C70" s="1" t="s">
        <v>188</v>
      </c>
      <c r="D70" s="5">
        <v>0</v>
      </c>
      <c r="E70" s="6">
        <v>0</v>
      </c>
      <c r="F70" s="6">
        <v>0</v>
      </c>
      <c r="H70" s="2">
        <v>1</v>
      </c>
      <c r="I70" s="2">
        <v>1</v>
      </c>
      <c r="J70" s="2">
        <v>1</v>
      </c>
      <c r="K70" s="2">
        <v>1</v>
      </c>
      <c r="L70" s="2">
        <v>1</v>
      </c>
      <c r="M70" s="2">
        <v>1</v>
      </c>
      <c r="N70" s="2">
        <v>1</v>
      </c>
      <c r="O70" s="2">
        <v>1</v>
      </c>
      <c r="P70" s="2">
        <v>1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1" t="s">
        <v>95</v>
      </c>
    </row>
    <row r="71" spans="1:25">
      <c r="A71" s="1" t="s">
        <v>176</v>
      </c>
      <c r="B71" s="1" t="s">
        <v>181</v>
      </c>
      <c r="C71" s="1" t="s">
        <v>189</v>
      </c>
      <c r="D71" s="5">
        <v>0</v>
      </c>
      <c r="E71" s="6">
        <v>0</v>
      </c>
      <c r="F71" s="6">
        <v>0</v>
      </c>
      <c r="H71" s="2">
        <v>1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2">
        <v>1</v>
      </c>
      <c r="O71" s="2">
        <v>1</v>
      </c>
      <c r="P71" s="2">
        <v>3</v>
      </c>
      <c r="Q71" s="2">
        <v>3</v>
      </c>
      <c r="R71" s="2">
        <v>6</v>
      </c>
      <c r="S71" s="2">
        <v>6</v>
      </c>
      <c r="T71" s="2">
        <v>6</v>
      </c>
      <c r="U71" s="2">
        <v>6</v>
      </c>
      <c r="V71" s="2">
        <v>9</v>
      </c>
      <c r="W71" s="2">
        <v>9</v>
      </c>
      <c r="X71" s="1" t="s">
        <v>95</v>
      </c>
    </row>
    <row r="72" spans="1:25">
      <c r="A72" s="1" t="s">
        <v>176</v>
      </c>
      <c r="B72" s="1" t="s">
        <v>181</v>
      </c>
      <c r="C72" s="1" t="s">
        <v>190</v>
      </c>
      <c r="D72" s="5">
        <v>0</v>
      </c>
      <c r="E72" s="6">
        <v>0</v>
      </c>
      <c r="F72" s="6">
        <v>0</v>
      </c>
      <c r="M72" s="2">
        <v>1</v>
      </c>
      <c r="N72" s="2">
        <v>1</v>
      </c>
      <c r="O72" s="2">
        <v>1</v>
      </c>
      <c r="P72" s="2">
        <v>3</v>
      </c>
      <c r="Q72" s="2">
        <v>3</v>
      </c>
      <c r="R72" s="2">
        <v>6</v>
      </c>
      <c r="S72" s="2">
        <v>6</v>
      </c>
      <c r="T72" s="2">
        <v>6</v>
      </c>
      <c r="U72" s="2">
        <v>6</v>
      </c>
      <c r="V72" s="2">
        <v>9</v>
      </c>
      <c r="W72" s="2">
        <v>9</v>
      </c>
      <c r="X72" s="1" t="s">
        <v>95</v>
      </c>
    </row>
    <row r="73" spans="1:25">
      <c r="A73" s="1" t="s">
        <v>176</v>
      </c>
      <c r="B73" s="1" t="s">
        <v>181</v>
      </c>
      <c r="C73" s="1" t="s">
        <v>191</v>
      </c>
      <c r="D73" s="5">
        <v>0</v>
      </c>
      <c r="E73" s="6">
        <v>0</v>
      </c>
      <c r="F73" s="6">
        <v>0</v>
      </c>
      <c r="G73" s="2">
        <v>6</v>
      </c>
      <c r="H73" s="2">
        <v>9</v>
      </c>
      <c r="I73" s="2">
        <v>9</v>
      </c>
      <c r="J73" s="2">
        <v>9</v>
      </c>
      <c r="K73" s="2">
        <v>9</v>
      </c>
      <c r="L73" s="2">
        <v>9</v>
      </c>
      <c r="M73" s="2">
        <v>9</v>
      </c>
      <c r="N73" s="2">
        <v>9</v>
      </c>
      <c r="O73" s="2">
        <v>9</v>
      </c>
      <c r="P73" s="2">
        <v>12</v>
      </c>
      <c r="Q73" s="2">
        <v>12</v>
      </c>
      <c r="R73" s="2">
        <v>15</v>
      </c>
      <c r="S73" s="2">
        <v>15</v>
      </c>
      <c r="T73" s="2">
        <v>18</v>
      </c>
      <c r="U73" s="2">
        <v>21</v>
      </c>
      <c r="V73" s="2">
        <v>24</v>
      </c>
      <c r="W73" s="2">
        <v>27</v>
      </c>
      <c r="X73" s="1" t="s">
        <v>95</v>
      </c>
    </row>
    <row r="74" spans="1:25">
      <c r="A74" s="1" t="s">
        <v>176</v>
      </c>
      <c r="B74" s="1" t="s">
        <v>181</v>
      </c>
      <c r="C74" s="1" t="s">
        <v>192</v>
      </c>
      <c r="D74" s="5">
        <v>0</v>
      </c>
      <c r="E74" s="6">
        <v>0</v>
      </c>
      <c r="F74" s="6">
        <v>0</v>
      </c>
      <c r="N74" s="2">
        <v>1</v>
      </c>
      <c r="O74" s="2">
        <v>1</v>
      </c>
      <c r="P74" s="2">
        <v>1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1" t="s">
        <v>95</v>
      </c>
    </row>
    <row r="75" spans="1:25">
      <c r="A75" s="1" t="s">
        <v>176</v>
      </c>
      <c r="B75" s="1" t="s">
        <v>181</v>
      </c>
      <c r="C75" s="1" t="s">
        <v>193</v>
      </c>
      <c r="D75" s="5">
        <v>0</v>
      </c>
      <c r="E75" s="6">
        <v>0</v>
      </c>
      <c r="F75" s="2">
        <v>1</v>
      </c>
      <c r="G75" s="2">
        <v>1</v>
      </c>
      <c r="H75" s="2">
        <v>3</v>
      </c>
      <c r="I75" s="2">
        <v>3</v>
      </c>
      <c r="J75" s="2">
        <v>3</v>
      </c>
      <c r="K75" s="2">
        <v>6</v>
      </c>
      <c r="L75" s="2">
        <v>6</v>
      </c>
      <c r="M75" s="2">
        <v>6</v>
      </c>
      <c r="N75" s="2">
        <v>6</v>
      </c>
      <c r="O75" s="2">
        <v>6</v>
      </c>
      <c r="P75" s="2">
        <v>9</v>
      </c>
      <c r="Q75" s="2">
        <v>9</v>
      </c>
      <c r="R75" s="2">
        <v>9</v>
      </c>
      <c r="S75" s="2">
        <v>12</v>
      </c>
      <c r="T75" s="2">
        <v>12</v>
      </c>
      <c r="U75" s="2">
        <v>12</v>
      </c>
      <c r="V75" s="2">
        <v>15</v>
      </c>
      <c r="W75" s="2">
        <v>18</v>
      </c>
      <c r="X75" s="1" t="s">
        <v>95</v>
      </c>
      <c r="Y75" s="1">
        <v>18</v>
      </c>
    </row>
    <row r="76" spans="1:25">
      <c r="A76" s="1" t="s">
        <v>176</v>
      </c>
      <c r="B76" s="1" t="s">
        <v>181</v>
      </c>
      <c r="C76" s="1" t="s">
        <v>194</v>
      </c>
      <c r="D76" s="5">
        <v>0</v>
      </c>
      <c r="E76" s="6">
        <v>0</v>
      </c>
      <c r="F76" s="6">
        <v>0</v>
      </c>
      <c r="G76" s="2">
        <v>2</v>
      </c>
      <c r="H76" s="2">
        <v>6</v>
      </c>
      <c r="I76" s="2">
        <v>6</v>
      </c>
      <c r="J76" s="2">
        <v>6</v>
      </c>
      <c r="K76" s="2">
        <v>9</v>
      </c>
      <c r="L76" s="2">
        <v>9</v>
      </c>
      <c r="M76" s="2">
        <v>15</v>
      </c>
      <c r="N76" s="2">
        <v>15</v>
      </c>
      <c r="O76" s="2">
        <v>15</v>
      </c>
      <c r="P76" s="2">
        <v>18</v>
      </c>
      <c r="Q76" s="2">
        <v>18</v>
      </c>
      <c r="R76" s="2">
        <v>21</v>
      </c>
      <c r="S76" s="2">
        <v>24</v>
      </c>
      <c r="T76" s="2">
        <v>24</v>
      </c>
      <c r="U76" s="2">
        <v>24</v>
      </c>
      <c r="V76" s="2">
        <v>27</v>
      </c>
      <c r="W76" s="2">
        <v>30</v>
      </c>
      <c r="X76" s="1" t="s">
        <v>95</v>
      </c>
    </row>
    <row r="77" spans="1:25">
      <c r="A77" s="1" t="s">
        <v>176</v>
      </c>
      <c r="B77" s="1" t="s">
        <v>181</v>
      </c>
      <c r="C77" s="1" t="s">
        <v>195</v>
      </c>
      <c r="D77" s="5">
        <v>0</v>
      </c>
      <c r="E77" s="6">
        <v>0</v>
      </c>
      <c r="F77" s="6">
        <v>0</v>
      </c>
      <c r="G77" s="2">
        <v>1</v>
      </c>
      <c r="H77" s="2">
        <v>1</v>
      </c>
      <c r="I77" s="2">
        <v>1</v>
      </c>
      <c r="J77" s="2">
        <v>1</v>
      </c>
      <c r="K77" s="2">
        <v>1</v>
      </c>
      <c r="L77" s="2">
        <v>1</v>
      </c>
      <c r="M77" s="2">
        <v>1</v>
      </c>
      <c r="N77" s="2">
        <v>1</v>
      </c>
      <c r="O77" s="2">
        <v>1</v>
      </c>
      <c r="P77" s="2">
        <v>1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1" t="s">
        <v>95</v>
      </c>
    </row>
    <row r="78" spans="1:25">
      <c r="A78" s="1" t="s">
        <v>176</v>
      </c>
      <c r="B78" s="1" t="s">
        <v>181</v>
      </c>
      <c r="C78" s="1" t="s">
        <v>196</v>
      </c>
      <c r="D78" s="5">
        <v>0</v>
      </c>
      <c r="E78" s="6">
        <v>0</v>
      </c>
      <c r="F78" s="6">
        <v>0</v>
      </c>
      <c r="O78" s="2">
        <v>3</v>
      </c>
      <c r="P78" s="2">
        <v>9</v>
      </c>
      <c r="Q78" s="2">
        <v>18</v>
      </c>
      <c r="R78" s="2">
        <v>21</v>
      </c>
      <c r="S78" s="2">
        <v>24</v>
      </c>
      <c r="T78" s="2">
        <v>27</v>
      </c>
      <c r="U78" s="2">
        <v>30</v>
      </c>
      <c r="V78" s="2">
        <v>33</v>
      </c>
      <c r="W78" s="2">
        <v>36</v>
      </c>
      <c r="X78" s="1" t="s">
        <v>95</v>
      </c>
      <c r="Y78" s="1">
        <v>36</v>
      </c>
    </row>
    <row r="79" spans="1:25">
      <c r="A79" s="1" t="s">
        <v>176</v>
      </c>
      <c r="B79" s="1" t="s">
        <v>197</v>
      </c>
      <c r="C79" s="1" t="s">
        <v>198</v>
      </c>
      <c r="D79" s="5">
        <v>0</v>
      </c>
      <c r="E79" s="6">
        <v>0</v>
      </c>
      <c r="F79" s="6">
        <v>0</v>
      </c>
      <c r="G79" s="2">
        <v>1</v>
      </c>
      <c r="H79" s="2">
        <v>1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1</v>
      </c>
      <c r="O79" s="2">
        <v>1</v>
      </c>
      <c r="P79" s="2">
        <v>1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1" t="s">
        <v>95</v>
      </c>
    </row>
    <row r="80" spans="1:25">
      <c r="A80" s="1" t="s">
        <v>176</v>
      </c>
      <c r="B80" s="1" t="s">
        <v>197</v>
      </c>
      <c r="C80" s="1" t="s">
        <v>199</v>
      </c>
      <c r="D80" s="5">
        <v>0</v>
      </c>
      <c r="E80" s="6">
        <v>0</v>
      </c>
      <c r="F80" s="6">
        <v>0</v>
      </c>
      <c r="M80" s="2">
        <v>2</v>
      </c>
      <c r="N80" s="2">
        <v>3</v>
      </c>
      <c r="O80" s="2">
        <v>6</v>
      </c>
      <c r="P80" s="2">
        <v>6</v>
      </c>
      <c r="Q80" s="2">
        <v>6</v>
      </c>
      <c r="R80" s="2">
        <v>6</v>
      </c>
      <c r="S80" s="2">
        <v>9</v>
      </c>
      <c r="T80" s="2">
        <v>9</v>
      </c>
      <c r="U80" s="2">
        <v>9</v>
      </c>
      <c r="V80" s="2">
        <v>9</v>
      </c>
      <c r="W80" s="2">
        <v>12</v>
      </c>
      <c r="X80" s="1" t="s">
        <v>95</v>
      </c>
    </row>
    <row r="81" spans="1:24">
      <c r="A81" s="1" t="s">
        <v>176</v>
      </c>
      <c r="B81" s="1" t="s">
        <v>197</v>
      </c>
      <c r="C81" s="1" t="s">
        <v>200</v>
      </c>
      <c r="D81" s="5">
        <v>0</v>
      </c>
      <c r="E81" s="6">
        <v>0</v>
      </c>
      <c r="F81" s="6">
        <v>0</v>
      </c>
      <c r="G81" s="2">
        <v>1</v>
      </c>
      <c r="H81" s="2">
        <v>2</v>
      </c>
      <c r="I81" s="2">
        <v>2</v>
      </c>
      <c r="J81" s="2">
        <v>2</v>
      </c>
      <c r="K81" s="2">
        <v>2</v>
      </c>
      <c r="L81" s="2">
        <v>2</v>
      </c>
      <c r="M81" s="2">
        <v>3</v>
      </c>
      <c r="N81" s="2">
        <v>3</v>
      </c>
      <c r="O81" s="2">
        <v>3</v>
      </c>
      <c r="P81" s="2">
        <v>3</v>
      </c>
      <c r="Q81" s="2">
        <v>3</v>
      </c>
      <c r="R81" s="2">
        <v>9</v>
      </c>
      <c r="S81" s="2">
        <v>9</v>
      </c>
      <c r="T81" s="2">
        <v>12</v>
      </c>
      <c r="U81" s="2">
        <v>15</v>
      </c>
      <c r="V81" s="2">
        <v>15</v>
      </c>
      <c r="W81" s="2">
        <v>18</v>
      </c>
      <c r="X81" s="1" t="s">
        <v>95</v>
      </c>
    </row>
    <row r="82" spans="1:24">
      <c r="A82" s="1" t="s">
        <v>176</v>
      </c>
      <c r="B82" s="1" t="s">
        <v>197</v>
      </c>
      <c r="C82" s="1" t="s">
        <v>201</v>
      </c>
      <c r="D82" s="5">
        <v>0</v>
      </c>
      <c r="E82" s="6">
        <v>0</v>
      </c>
      <c r="F82" s="6">
        <v>0</v>
      </c>
      <c r="K82" s="2">
        <v>3</v>
      </c>
      <c r="L82" s="2">
        <v>3</v>
      </c>
      <c r="M82" s="2">
        <v>3</v>
      </c>
      <c r="N82" s="2">
        <v>3</v>
      </c>
      <c r="O82" s="2">
        <v>6</v>
      </c>
      <c r="P82" s="2">
        <v>6</v>
      </c>
      <c r="Q82" s="2">
        <v>6</v>
      </c>
      <c r="R82" s="2">
        <v>9</v>
      </c>
      <c r="S82" s="2">
        <v>9</v>
      </c>
      <c r="T82" s="2">
        <v>12</v>
      </c>
      <c r="U82" s="2">
        <v>15</v>
      </c>
      <c r="V82" s="2">
        <v>15</v>
      </c>
      <c r="W82" s="2">
        <v>18</v>
      </c>
      <c r="X82" s="1" t="s">
        <v>95</v>
      </c>
    </row>
    <row r="83" spans="1:24">
      <c r="A83" s="1" t="s">
        <v>176</v>
      </c>
      <c r="B83" s="1" t="s">
        <v>202</v>
      </c>
      <c r="C83" s="1" t="s">
        <v>203</v>
      </c>
      <c r="D83" s="5">
        <v>0</v>
      </c>
      <c r="E83" s="6">
        <v>0</v>
      </c>
      <c r="F83" s="6">
        <v>0</v>
      </c>
      <c r="N83" s="2">
        <v>1</v>
      </c>
      <c r="O83" s="2">
        <v>1</v>
      </c>
      <c r="P83" s="2">
        <v>1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1" t="s">
        <v>95</v>
      </c>
    </row>
    <row r="84" spans="1:24">
      <c r="A84" s="1" t="s">
        <v>176</v>
      </c>
      <c r="B84" s="1" t="s">
        <v>202</v>
      </c>
      <c r="C84" s="1" t="s">
        <v>204</v>
      </c>
      <c r="D84" s="5">
        <v>0</v>
      </c>
      <c r="E84" s="6">
        <v>0</v>
      </c>
      <c r="F84" s="6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2">
        <v>3</v>
      </c>
      <c r="S84" s="2">
        <v>3</v>
      </c>
      <c r="T84" s="2">
        <v>3</v>
      </c>
      <c r="U84" s="2">
        <v>3</v>
      </c>
      <c r="V84" s="2">
        <v>3</v>
      </c>
      <c r="W84" s="2">
        <v>3</v>
      </c>
      <c r="X84" s="1" t="s">
        <v>95</v>
      </c>
    </row>
    <row r="85" spans="1:24">
      <c r="A85" s="1" t="s">
        <v>176</v>
      </c>
      <c r="B85" s="1" t="s">
        <v>202</v>
      </c>
      <c r="C85" s="1" t="s">
        <v>205</v>
      </c>
      <c r="D85" s="5">
        <v>0</v>
      </c>
      <c r="E85" s="6">
        <v>0</v>
      </c>
      <c r="F85" s="6">
        <v>0</v>
      </c>
      <c r="I85" s="2">
        <v>1</v>
      </c>
      <c r="J85" s="2">
        <v>1</v>
      </c>
      <c r="K85" s="2">
        <v>1</v>
      </c>
      <c r="L85" s="2">
        <v>1</v>
      </c>
      <c r="M85" s="2">
        <v>1</v>
      </c>
      <c r="N85" s="2">
        <v>1</v>
      </c>
      <c r="O85" s="2">
        <v>3</v>
      </c>
      <c r="P85" s="2">
        <v>3</v>
      </c>
      <c r="Q85" s="2">
        <v>3</v>
      </c>
      <c r="R85" s="2">
        <v>3</v>
      </c>
      <c r="S85" s="2">
        <v>3</v>
      </c>
      <c r="T85" s="2">
        <v>3</v>
      </c>
      <c r="U85" s="2">
        <v>3</v>
      </c>
      <c r="V85" s="2">
        <v>3</v>
      </c>
      <c r="W85" s="2">
        <v>3</v>
      </c>
      <c r="X85" s="1" t="s">
        <v>95</v>
      </c>
    </row>
    <row r="86" spans="1:24">
      <c r="A86" s="1" t="s">
        <v>176</v>
      </c>
      <c r="B86" s="1" t="s">
        <v>202</v>
      </c>
      <c r="C86" s="1" t="s">
        <v>206</v>
      </c>
      <c r="D86" s="5">
        <v>0</v>
      </c>
      <c r="E86" s="6">
        <v>0</v>
      </c>
      <c r="F86" s="6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2">
        <v>3</v>
      </c>
      <c r="S86" s="2">
        <v>3</v>
      </c>
      <c r="T86" s="2">
        <v>6</v>
      </c>
      <c r="U86" s="2">
        <v>6</v>
      </c>
      <c r="V86" s="2">
        <v>9</v>
      </c>
      <c r="W86" s="2">
        <v>12</v>
      </c>
      <c r="X86" s="1" t="s">
        <v>95</v>
      </c>
    </row>
    <row r="87" spans="1:24">
      <c r="A87" s="1" t="s">
        <v>176</v>
      </c>
      <c r="B87" s="1" t="s">
        <v>202</v>
      </c>
      <c r="C87" s="1" t="s">
        <v>207</v>
      </c>
      <c r="D87" s="5">
        <v>0</v>
      </c>
      <c r="E87" s="6">
        <v>0</v>
      </c>
      <c r="F87" s="6">
        <v>0</v>
      </c>
      <c r="G87" s="2">
        <v>3</v>
      </c>
      <c r="H87" s="2">
        <v>3</v>
      </c>
      <c r="I87" s="2">
        <v>3</v>
      </c>
      <c r="J87" s="2">
        <v>3</v>
      </c>
      <c r="K87" s="2">
        <v>3</v>
      </c>
      <c r="L87" s="2">
        <v>3</v>
      </c>
      <c r="M87" s="2">
        <v>6</v>
      </c>
      <c r="N87" s="2">
        <v>6</v>
      </c>
      <c r="O87" s="2">
        <v>6</v>
      </c>
      <c r="P87" s="2">
        <v>6</v>
      </c>
      <c r="Q87" s="2">
        <v>6</v>
      </c>
      <c r="R87" s="2">
        <v>9</v>
      </c>
      <c r="S87" s="2">
        <v>12</v>
      </c>
      <c r="T87" s="2">
        <v>15</v>
      </c>
      <c r="U87" s="2">
        <v>18</v>
      </c>
      <c r="V87" s="2">
        <v>18</v>
      </c>
      <c r="W87" s="2">
        <v>21</v>
      </c>
      <c r="X87" s="1" t="s">
        <v>95</v>
      </c>
    </row>
    <row r="88" spans="1:24">
      <c r="A88" s="1" t="s">
        <v>176</v>
      </c>
      <c r="B88" s="1" t="s">
        <v>202</v>
      </c>
      <c r="C88" s="1" t="s">
        <v>208</v>
      </c>
      <c r="D88" s="5">
        <v>0</v>
      </c>
      <c r="E88" s="6">
        <v>0</v>
      </c>
      <c r="F88" s="6">
        <v>0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>
        <v>3</v>
      </c>
      <c r="O88" s="2">
        <v>3</v>
      </c>
      <c r="P88" s="2">
        <v>3</v>
      </c>
      <c r="Q88" s="2">
        <v>6</v>
      </c>
      <c r="R88" s="2">
        <v>9</v>
      </c>
      <c r="S88" s="2">
        <v>9</v>
      </c>
      <c r="T88" s="2">
        <v>12</v>
      </c>
      <c r="U88" s="2">
        <v>15</v>
      </c>
      <c r="V88" s="2">
        <v>18</v>
      </c>
      <c r="W88" s="2">
        <v>21</v>
      </c>
      <c r="X88" s="1" t="s">
        <v>95</v>
      </c>
    </row>
    <row r="89" spans="1:24">
      <c r="A89" s="1" t="s">
        <v>176</v>
      </c>
      <c r="B89" s="1" t="s">
        <v>202</v>
      </c>
      <c r="C89" s="1" t="s">
        <v>209</v>
      </c>
      <c r="D89" s="5">
        <v>0</v>
      </c>
      <c r="E89" s="6">
        <v>0</v>
      </c>
      <c r="F89" s="6">
        <v>0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3</v>
      </c>
      <c r="O89" s="2">
        <v>6</v>
      </c>
      <c r="P89" s="2">
        <v>6</v>
      </c>
      <c r="Q89" s="2">
        <v>6</v>
      </c>
      <c r="R89" s="2">
        <v>9</v>
      </c>
      <c r="S89" s="2">
        <v>9</v>
      </c>
      <c r="T89" s="2">
        <v>12</v>
      </c>
      <c r="U89" s="2">
        <v>15</v>
      </c>
      <c r="V89" s="2">
        <v>18</v>
      </c>
      <c r="W89" s="2">
        <v>21</v>
      </c>
      <c r="X89" s="1" t="s">
        <v>95</v>
      </c>
    </row>
    <row r="90" spans="1:24">
      <c r="A90" s="1" t="s">
        <v>176</v>
      </c>
      <c r="B90" s="1" t="s">
        <v>202</v>
      </c>
      <c r="C90" s="1" t="s">
        <v>210</v>
      </c>
      <c r="D90" s="5">
        <v>0</v>
      </c>
      <c r="E90" s="6">
        <v>0</v>
      </c>
      <c r="F90" s="6">
        <v>0</v>
      </c>
      <c r="N90" s="2">
        <v>3</v>
      </c>
      <c r="O90" s="2">
        <v>3</v>
      </c>
      <c r="P90" s="2">
        <v>3</v>
      </c>
      <c r="Q90" s="2">
        <v>3</v>
      </c>
      <c r="R90" s="2">
        <v>3</v>
      </c>
      <c r="S90" s="2">
        <v>3</v>
      </c>
      <c r="T90" s="2">
        <v>6</v>
      </c>
      <c r="U90" s="2">
        <v>6</v>
      </c>
      <c r="V90" s="2">
        <v>6</v>
      </c>
      <c r="W90" s="2">
        <v>6</v>
      </c>
      <c r="X90" s="1" t="s">
        <v>95</v>
      </c>
    </row>
    <row r="91" spans="1:24">
      <c r="A91" s="1" t="s">
        <v>176</v>
      </c>
      <c r="B91" s="1" t="s">
        <v>202</v>
      </c>
      <c r="C91" s="1" t="s">
        <v>211</v>
      </c>
      <c r="D91" s="5">
        <v>0</v>
      </c>
      <c r="E91" s="6">
        <v>0</v>
      </c>
      <c r="F91" s="6">
        <v>0</v>
      </c>
      <c r="M91" s="2">
        <v>3</v>
      </c>
      <c r="N91" s="2">
        <v>3</v>
      </c>
      <c r="O91" s="2">
        <v>3</v>
      </c>
      <c r="P91" s="2">
        <v>3</v>
      </c>
      <c r="Q91" s="2">
        <v>3</v>
      </c>
      <c r="R91" s="2">
        <v>3</v>
      </c>
      <c r="S91" s="2">
        <v>3</v>
      </c>
      <c r="T91" s="2">
        <v>3</v>
      </c>
      <c r="U91" s="2">
        <v>3</v>
      </c>
      <c r="V91" s="2">
        <v>3</v>
      </c>
      <c r="W91" s="2">
        <v>3</v>
      </c>
      <c r="X91" s="1" t="s">
        <v>95</v>
      </c>
    </row>
    <row r="92" spans="1:24">
      <c r="A92" s="1" t="s">
        <v>176</v>
      </c>
      <c r="B92" s="1" t="s">
        <v>202</v>
      </c>
      <c r="C92" s="1" t="s">
        <v>212</v>
      </c>
      <c r="D92" s="5">
        <v>0</v>
      </c>
      <c r="E92" s="6">
        <v>0</v>
      </c>
      <c r="F92" s="6">
        <v>0</v>
      </c>
      <c r="K92" s="2">
        <v>1</v>
      </c>
      <c r="L92" s="2">
        <v>1</v>
      </c>
      <c r="M92" s="2">
        <v>1</v>
      </c>
      <c r="N92" s="2">
        <v>3</v>
      </c>
      <c r="O92" s="2">
        <v>3</v>
      </c>
      <c r="P92" s="2">
        <v>3</v>
      </c>
      <c r="Q92" s="2">
        <v>3</v>
      </c>
      <c r="R92" s="2">
        <v>3</v>
      </c>
      <c r="S92" s="2">
        <v>3</v>
      </c>
      <c r="T92" s="2">
        <v>6</v>
      </c>
      <c r="U92" s="2">
        <v>6</v>
      </c>
      <c r="V92" s="2">
        <v>9</v>
      </c>
      <c r="W92" s="2">
        <v>12</v>
      </c>
      <c r="X92" s="1" t="s">
        <v>95</v>
      </c>
    </row>
    <row r="93" spans="1:24">
      <c r="A93" s="1" t="s">
        <v>176</v>
      </c>
      <c r="B93" s="1" t="s">
        <v>202</v>
      </c>
      <c r="C93" s="1" t="s">
        <v>213</v>
      </c>
      <c r="D93" s="5">
        <v>0</v>
      </c>
      <c r="E93" s="6">
        <v>0</v>
      </c>
      <c r="F93" s="6">
        <v>0</v>
      </c>
      <c r="I93" s="2">
        <v>3</v>
      </c>
      <c r="J93" s="2">
        <v>3</v>
      </c>
      <c r="K93" s="2">
        <v>3</v>
      </c>
      <c r="L93" s="2">
        <v>3</v>
      </c>
      <c r="M93" s="2">
        <v>3</v>
      </c>
      <c r="N93" s="2">
        <v>6</v>
      </c>
      <c r="O93" s="2">
        <v>6</v>
      </c>
      <c r="P93" s="2">
        <v>6</v>
      </c>
      <c r="Q93" s="2">
        <v>9</v>
      </c>
      <c r="R93" s="2">
        <v>12</v>
      </c>
      <c r="S93" s="2">
        <v>15</v>
      </c>
      <c r="T93" s="2">
        <v>15</v>
      </c>
      <c r="U93" s="2">
        <v>18</v>
      </c>
      <c r="V93" s="2">
        <v>21</v>
      </c>
      <c r="W93" s="2">
        <v>24</v>
      </c>
      <c r="X93" s="1" t="s">
        <v>95</v>
      </c>
    </row>
    <row r="94" spans="1:24">
      <c r="A94" s="1" t="s">
        <v>176</v>
      </c>
      <c r="B94" s="1" t="s">
        <v>202</v>
      </c>
      <c r="C94" s="1" t="s">
        <v>214</v>
      </c>
      <c r="D94" s="5">
        <v>0</v>
      </c>
      <c r="E94" s="6">
        <v>0</v>
      </c>
      <c r="F94" s="6">
        <v>0</v>
      </c>
      <c r="N94" s="2">
        <v>3</v>
      </c>
      <c r="O94" s="2">
        <v>3</v>
      </c>
      <c r="P94" s="2">
        <v>6</v>
      </c>
      <c r="Q94" s="2">
        <v>9</v>
      </c>
      <c r="R94" s="2">
        <v>9</v>
      </c>
      <c r="S94" s="2">
        <v>12</v>
      </c>
      <c r="T94" s="2">
        <v>15</v>
      </c>
      <c r="U94" s="2">
        <v>18</v>
      </c>
      <c r="V94" s="2">
        <v>21</v>
      </c>
      <c r="W94" s="2">
        <v>24</v>
      </c>
      <c r="X94" s="1" t="s">
        <v>95</v>
      </c>
    </row>
    <row r="95" spans="1:24">
      <c r="A95" s="1" t="s">
        <v>176</v>
      </c>
      <c r="B95" s="1" t="s">
        <v>202</v>
      </c>
      <c r="C95" s="1" t="s">
        <v>215</v>
      </c>
      <c r="D95" s="5">
        <v>0</v>
      </c>
      <c r="E95" s="6">
        <v>0</v>
      </c>
      <c r="F95" s="2">
        <v>1</v>
      </c>
      <c r="G95" s="2">
        <v>1</v>
      </c>
      <c r="H95" s="2">
        <v>1</v>
      </c>
      <c r="I95" s="2">
        <v>1</v>
      </c>
      <c r="J95" s="2">
        <v>1</v>
      </c>
      <c r="K95" s="2">
        <v>1</v>
      </c>
      <c r="L95" s="2">
        <v>1</v>
      </c>
      <c r="M95" s="2">
        <v>1</v>
      </c>
      <c r="N95" s="2">
        <v>1</v>
      </c>
      <c r="O95" s="2">
        <v>1</v>
      </c>
      <c r="P95" s="2">
        <v>1</v>
      </c>
      <c r="Q95" s="2">
        <v>1</v>
      </c>
      <c r="R95" s="2">
        <v>3</v>
      </c>
      <c r="S95" s="2">
        <v>6</v>
      </c>
      <c r="T95" s="2">
        <v>6</v>
      </c>
      <c r="U95" s="2">
        <v>6</v>
      </c>
      <c r="V95" s="2">
        <v>6</v>
      </c>
      <c r="W95" s="2">
        <v>6</v>
      </c>
      <c r="X95" s="1" t="s">
        <v>95</v>
      </c>
    </row>
    <row r="96" spans="1:24">
      <c r="A96" s="1" t="s">
        <v>176</v>
      </c>
      <c r="B96" s="1" t="s">
        <v>202</v>
      </c>
      <c r="C96" s="1" t="s">
        <v>216</v>
      </c>
      <c r="D96" s="5">
        <v>0</v>
      </c>
      <c r="E96" s="6">
        <v>0</v>
      </c>
      <c r="F96" s="6">
        <v>0</v>
      </c>
      <c r="N96" s="2">
        <v>3</v>
      </c>
      <c r="O96" s="2">
        <v>3</v>
      </c>
      <c r="P96" s="2">
        <v>6</v>
      </c>
      <c r="Q96" s="2">
        <v>6</v>
      </c>
      <c r="R96" s="2">
        <v>9</v>
      </c>
      <c r="S96" s="2">
        <v>9</v>
      </c>
      <c r="T96" s="2">
        <v>9</v>
      </c>
      <c r="U96" s="2">
        <v>12</v>
      </c>
      <c r="V96" s="2">
        <v>15</v>
      </c>
      <c r="W96" s="2">
        <v>18</v>
      </c>
      <c r="X96" s="1" t="s">
        <v>95</v>
      </c>
    </row>
    <row r="97" spans="1:24">
      <c r="A97" s="1" t="s">
        <v>176</v>
      </c>
      <c r="B97" s="1" t="s">
        <v>202</v>
      </c>
      <c r="C97" s="1" t="s">
        <v>217</v>
      </c>
      <c r="D97" s="5">
        <v>0</v>
      </c>
      <c r="E97" s="6">
        <v>0</v>
      </c>
      <c r="F97" s="6">
        <v>0</v>
      </c>
      <c r="H97" s="2">
        <v>3</v>
      </c>
      <c r="I97" s="2">
        <v>3</v>
      </c>
      <c r="J97" s="2">
        <v>6</v>
      </c>
      <c r="K97" s="2">
        <v>6</v>
      </c>
      <c r="L97" s="2">
        <v>6</v>
      </c>
      <c r="M97" s="2">
        <v>6</v>
      </c>
      <c r="N97" s="2">
        <v>6</v>
      </c>
      <c r="O97" s="2">
        <v>6</v>
      </c>
      <c r="P97" s="2">
        <v>9</v>
      </c>
      <c r="Q97" s="2">
        <v>15</v>
      </c>
      <c r="R97" s="2">
        <v>18</v>
      </c>
      <c r="S97" s="2">
        <v>18</v>
      </c>
      <c r="T97" s="2">
        <v>24</v>
      </c>
      <c r="U97" s="2">
        <v>27</v>
      </c>
      <c r="V97" s="2">
        <v>33</v>
      </c>
      <c r="W97" s="2">
        <v>36</v>
      </c>
      <c r="X97" s="1" t="s">
        <v>95</v>
      </c>
    </row>
    <row r="98" spans="1:24">
      <c r="A98" s="1" t="s">
        <v>144</v>
      </c>
      <c r="B98" s="1" t="s">
        <v>218</v>
      </c>
      <c r="C98" s="1" t="s">
        <v>135</v>
      </c>
      <c r="D98" s="5">
        <v>0</v>
      </c>
      <c r="E98" s="6">
        <v>0</v>
      </c>
      <c r="F98" s="6">
        <v>0</v>
      </c>
      <c r="H98" s="2">
        <v>1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1</v>
      </c>
      <c r="W98" s="2">
        <v>1</v>
      </c>
      <c r="X98" s="1" t="s">
        <v>95</v>
      </c>
    </row>
    <row r="99" spans="1:24">
      <c r="A99" s="1" t="s">
        <v>132</v>
      </c>
      <c r="B99" s="1" t="s">
        <v>218</v>
      </c>
      <c r="C99" s="1" t="s">
        <v>140</v>
      </c>
      <c r="D99" s="5">
        <v>0</v>
      </c>
      <c r="E99" s="6">
        <v>0</v>
      </c>
      <c r="F99" s="2">
        <v>1</v>
      </c>
      <c r="G99" s="2">
        <v>1</v>
      </c>
      <c r="H99" s="2">
        <v>1</v>
      </c>
      <c r="I99" s="2">
        <v>2</v>
      </c>
      <c r="J99" s="2">
        <v>2</v>
      </c>
      <c r="K99" s="2">
        <v>3</v>
      </c>
      <c r="L99" s="2">
        <v>3</v>
      </c>
      <c r="M99" s="2">
        <v>3</v>
      </c>
      <c r="N99" s="2">
        <v>3</v>
      </c>
      <c r="O99" s="2">
        <v>3</v>
      </c>
      <c r="P99" s="2">
        <v>6</v>
      </c>
      <c r="Q99" s="2">
        <v>6</v>
      </c>
      <c r="R99" s="2">
        <v>9</v>
      </c>
      <c r="S99" s="2">
        <v>9</v>
      </c>
      <c r="T99" s="2">
        <v>12</v>
      </c>
      <c r="U99" s="2">
        <v>12</v>
      </c>
      <c r="V99" s="2">
        <v>12</v>
      </c>
      <c r="W99" s="2">
        <v>15</v>
      </c>
      <c r="X99" s="1" t="s">
        <v>95</v>
      </c>
    </row>
    <row r="100" spans="1:24">
      <c r="A100" s="1" t="s">
        <v>132</v>
      </c>
      <c r="B100" s="1" t="s">
        <v>218</v>
      </c>
      <c r="C100" s="1" t="s">
        <v>143</v>
      </c>
      <c r="D100" s="5">
        <v>0</v>
      </c>
      <c r="E100" s="6">
        <v>0</v>
      </c>
      <c r="F100" s="2">
        <v>2</v>
      </c>
      <c r="G100" s="2">
        <v>2</v>
      </c>
      <c r="H100" s="2">
        <v>2</v>
      </c>
      <c r="I100" s="2">
        <v>3</v>
      </c>
      <c r="J100" s="2">
        <v>3</v>
      </c>
      <c r="K100" s="2">
        <v>3</v>
      </c>
      <c r="L100" s="2">
        <v>3</v>
      </c>
      <c r="M100" s="2">
        <v>3</v>
      </c>
      <c r="N100" s="2">
        <v>3</v>
      </c>
      <c r="O100" s="2">
        <v>3</v>
      </c>
      <c r="P100" s="2">
        <v>6</v>
      </c>
      <c r="Q100" s="2">
        <v>6</v>
      </c>
      <c r="R100" s="2">
        <v>6</v>
      </c>
      <c r="S100" s="2">
        <v>9</v>
      </c>
      <c r="T100" s="2">
        <v>9</v>
      </c>
      <c r="U100" s="2">
        <v>12</v>
      </c>
      <c r="V100" s="2">
        <v>15</v>
      </c>
      <c r="W100" s="2">
        <v>18</v>
      </c>
      <c r="X100" s="1" t="s">
        <v>95</v>
      </c>
    </row>
    <row r="101" spans="1:24">
      <c r="A101" s="1" t="s">
        <v>144</v>
      </c>
      <c r="B101" s="1" t="s">
        <v>218</v>
      </c>
      <c r="C101" s="1" t="s">
        <v>158</v>
      </c>
      <c r="D101" s="5">
        <v>0</v>
      </c>
      <c r="E101" s="6">
        <v>0</v>
      </c>
      <c r="F101" s="6">
        <v>0</v>
      </c>
      <c r="H101" s="2">
        <v>1</v>
      </c>
      <c r="I101" s="2">
        <v>3</v>
      </c>
      <c r="J101" s="2">
        <v>3</v>
      </c>
      <c r="K101" s="2">
        <v>3</v>
      </c>
      <c r="L101" s="2">
        <v>3</v>
      </c>
      <c r="M101" s="2">
        <v>3</v>
      </c>
      <c r="N101" s="2">
        <v>9</v>
      </c>
      <c r="O101" s="2">
        <v>9</v>
      </c>
      <c r="P101" s="2">
        <v>9</v>
      </c>
      <c r="Q101" s="2">
        <v>9</v>
      </c>
      <c r="R101" s="2">
        <v>9</v>
      </c>
      <c r="S101" s="2">
        <v>9</v>
      </c>
      <c r="T101" s="2">
        <v>9</v>
      </c>
      <c r="U101" s="2">
        <v>9</v>
      </c>
      <c r="V101" s="2">
        <v>9</v>
      </c>
      <c r="W101" s="2">
        <v>12</v>
      </c>
      <c r="X101" s="1" t="s">
        <v>95</v>
      </c>
    </row>
    <row r="102" spans="1:24">
      <c r="A102" s="1" t="s">
        <v>144</v>
      </c>
      <c r="B102" s="1" t="s">
        <v>218</v>
      </c>
      <c r="C102" s="1" t="s">
        <v>168</v>
      </c>
      <c r="D102" s="5">
        <v>0</v>
      </c>
      <c r="E102" s="6">
        <v>0</v>
      </c>
      <c r="F102" s="6">
        <v>0</v>
      </c>
      <c r="J102" s="2">
        <v>3</v>
      </c>
      <c r="K102" s="2">
        <v>6</v>
      </c>
      <c r="L102" s="2">
        <v>6</v>
      </c>
      <c r="M102" s="2">
        <v>9</v>
      </c>
      <c r="N102" s="2">
        <v>9</v>
      </c>
      <c r="O102" s="2">
        <v>12</v>
      </c>
      <c r="P102" s="2">
        <v>12</v>
      </c>
      <c r="Q102" s="2">
        <v>12</v>
      </c>
      <c r="R102" s="2">
        <v>15</v>
      </c>
      <c r="S102" s="2">
        <v>15</v>
      </c>
      <c r="T102" s="2">
        <v>15</v>
      </c>
      <c r="U102" s="2">
        <v>16</v>
      </c>
      <c r="V102" s="2">
        <v>17</v>
      </c>
      <c r="W102" s="2">
        <v>21</v>
      </c>
      <c r="X102" s="1" t="s">
        <v>95</v>
      </c>
    </row>
    <row r="103" spans="1:24">
      <c r="A103" s="1" t="s">
        <v>176</v>
      </c>
      <c r="B103" s="1" t="s">
        <v>219</v>
      </c>
      <c r="C103" s="1" t="s">
        <v>220</v>
      </c>
      <c r="D103" s="5">
        <v>0</v>
      </c>
      <c r="E103" s="6">
        <v>0</v>
      </c>
      <c r="F103" s="6">
        <v>0</v>
      </c>
      <c r="I103" s="2">
        <v>3</v>
      </c>
      <c r="J103" s="2">
        <v>3</v>
      </c>
      <c r="K103" s="2">
        <v>3</v>
      </c>
      <c r="L103" s="2">
        <v>3</v>
      </c>
      <c r="M103" s="2">
        <v>6</v>
      </c>
      <c r="N103" s="2">
        <v>6</v>
      </c>
      <c r="O103" s="2">
        <v>6</v>
      </c>
      <c r="P103" s="2">
        <v>6</v>
      </c>
      <c r="Q103" s="2">
        <v>9</v>
      </c>
      <c r="R103" s="2">
        <v>9</v>
      </c>
      <c r="S103" s="2">
        <v>12</v>
      </c>
      <c r="T103" s="2">
        <v>15</v>
      </c>
      <c r="U103" s="2">
        <v>21</v>
      </c>
      <c r="V103" s="2">
        <v>21</v>
      </c>
      <c r="W103" s="2">
        <v>24</v>
      </c>
      <c r="X103" s="1" t="s">
        <v>95</v>
      </c>
    </row>
    <row r="104" spans="1:24">
      <c r="A104" s="1" t="s">
        <v>176</v>
      </c>
      <c r="B104" s="1" t="s">
        <v>219</v>
      </c>
      <c r="C104" s="1" t="s">
        <v>221</v>
      </c>
      <c r="D104" s="5">
        <v>0</v>
      </c>
      <c r="E104" s="6">
        <v>0</v>
      </c>
      <c r="F104" s="6">
        <v>0</v>
      </c>
      <c r="P104" s="2">
        <v>0</v>
      </c>
      <c r="Q104" s="2">
        <v>3</v>
      </c>
      <c r="R104" s="2">
        <v>6</v>
      </c>
      <c r="S104" s="2">
        <v>9</v>
      </c>
      <c r="T104" s="2">
        <v>12</v>
      </c>
      <c r="U104" s="2">
        <v>15</v>
      </c>
      <c r="V104" s="2">
        <v>15</v>
      </c>
      <c r="W104" s="2">
        <v>18</v>
      </c>
      <c r="X104" s="1" t="s">
        <v>95</v>
      </c>
    </row>
    <row r="105" spans="1:24">
      <c r="A105" s="1" t="s">
        <v>176</v>
      </c>
      <c r="B105" s="1" t="s">
        <v>219</v>
      </c>
      <c r="C105" s="1" t="s">
        <v>222</v>
      </c>
      <c r="D105" s="5">
        <v>0</v>
      </c>
      <c r="E105" s="6">
        <v>0</v>
      </c>
      <c r="F105" s="6">
        <v>0</v>
      </c>
      <c r="J105" s="2">
        <v>3</v>
      </c>
      <c r="K105" s="2">
        <v>3</v>
      </c>
      <c r="L105" s="2">
        <v>3</v>
      </c>
      <c r="M105" s="2">
        <v>3</v>
      </c>
      <c r="N105" s="2">
        <v>3</v>
      </c>
      <c r="O105" s="2">
        <v>3</v>
      </c>
      <c r="P105" s="2">
        <v>3</v>
      </c>
      <c r="Q105" s="2">
        <v>3</v>
      </c>
      <c r="R105" s="2">
        <v>3</v>
      </c>
      <c r="S105" s="2">
        <v>9</v>
      </c>
      <c r="T105" s="2">
        <v>12</v>
      </c>
      <c r="U105" s="2">
        <v>15</v>
      </c>
      <c r="V105" s="2">
        <v>15</v>
      </c>
      <c r="W105" s="2">
        <v>18</v>
      </c>
      <c r="X105" s="1" t="s">
        <v>95</v>
      </c>
    </row>
    <row r="106" spans="1:24">
      <c r="A106" s="1" t="s">
        <v>176</v>
      </c>
      <c r="B106" s="1" t="s">
        <v>219</v>
      </c>
      <c r="C106" s="1" t="s">
        <v>223</v>
      </c>
      <c r="D106" s="5">
        <v>0</v>
      </c>
      <c r="E106" s="6">
        <v>0</v>
      </c>
      <c r="F106" s="6">
        <v>0</v>
      </c>
      <c r="P106" s="2">
        <v>3</v>
      </c>
      <c r="Q106" s="2">
        <v>3</v>
      </c>
      <c r="R106" s="2">
        <v>6</v>
      </c>
      <c r="S106" s="2">
        <v>9</v>
      </c>
      <c r="T106" s="2">
        <v>12</v>
      </c>
      <c r="U106" s="2">
        <v>15</v>
      </c>
      <c r="V106" s="2">
        <v>15</v>
      </c>
      <c r="W106" s="2">
        <v>18</v>
      </c>
      <c r="X106" s="1" t="s">
        <v>95</v>
      </c>
    </row>
    <row r="107" spans="1:24">
      <c r="A107" s="1" t="s">
        <v>176</v>
      </c>
      <c r="B107" s="1" t="s">
        <v>219</v>
      </c>
      <c r="C107" s="1" t="s">
        <v>224</v>
      </c>
      <c r="D107" s="5">
        <v>0</v>
      </c>
      <c r="E107" s="6">
        <v>0</v>
      </c>
      <c r="F107" s="6">
        <v>0</v>
      </c>
      <c r="N107" s="2">
        <v>1</v>
      </c>
      <c r="O107" s="2">
        <v>3</v>
      </c>
      <c r="P107" s="2">
        <v>3</v>
      </c>
      <c r="Q107" s="2">
        <v>3</v>
      </c>
      <c r="R107" s="2">
        <v>6</v>
      </c>
      <c r="S107" s="2">
        <v>12</v>
      </c>
      <c r="T107" s="2">
        <v>15</v>
      </c>
      <c r="U107" s="2">
        <v>21</v>
      </c>
      <c r="V107" s="2">
        <v>21</v>
      </c>
      <c r="W107" s="2">
        <v>24</v>
      </c>
      <c r="X107" s="1" t="s">
        <v>95</v>
      </c>
    </row>
    <row r="108" spans="1:24">
      <c r="A108" s="1" t="s">
        <v>176</v>
      </c>
      <c r="B108" s="1" t="s">
        <v>219</v>
      </c>
      <c r="C108" s="1" t="s">
        <v>225</v>
      </c>
      <c r="D108" s="5">
        <v>0</v>
      </c>
      <c r="E108" s="6">
        <v>0</v>
      </c>
      <c r="F108" s="6">
        <v>0</v>
      </c>
      <c r="K108" s="2">
        <v>1</v>
      </c>
      <c r="L108" s="2">
        <v>1</v>
      </c>
      <c r="M108" s="2">
        <v>1</v>
      </c>
      <c r="N108" s="2">
        <v>1</v>
      </c>
      <c r="O108" s="2">
        <v>1</v>
      </c>
      <c r="P108" s="2">
        <v>1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1</v>
      </c>
      <c r="W108" s="2">
        <v>1</v>
      </c>
      <c r="X108" s="1" t="s">
        <v>95</v>
      </c>
    </row>
    <row r="109" spans="1:24">
      <c r="A109" s="1" t="s">
        <v>176</v>
      </c>
      <c r="B109" s="1" t="s">
        <v>219</v>
      </c>
      <c r="C109" s="1" t="s">
        <v>226</v>
      </c>
      <c r="D109" s="5">
        <v>0</v>
      </c>
      <c r="E109" s="6">
        <v>0</v>
      </c>
      <c r="F109" s="6">
        <v>0</v>
      </c>
      <c r="K109" s="2">
        <v>1</v>
      </c>
      <c r="L109" s="2">
        <v>1</v>
      </c>
      <c r="M109" s="2">
        <v>2</v>
      </c>
      <c r="N109" s="2">
        <v>2</v>
      </c>
      <c r="O109" s="2">
        <v>2</v>
      </c>
      <c r="P109" s="2">
        <v>3</v>
      </c>
      <c r="Q109" s="2">
        <v>3</v>
      </c>
      <c r="R109" s="2">
        <v>3</v>
      </c>
      <c r="S109" s="2">
        <v>9</v>
      </c>
      <c r="T109" s="2">
        <v>15</v>
      </c>
      <c r="U109" s="2">
        <v>21</v>
      </c>
      <c r="V109" s="2">
        <v>21</v>
      </c>
      <c r="W109" s="2">
        <v>24</v>
      </c>
      <c r="X109" s="1" t="s">
        <v>95</v>
      </c>
    </row>
    <row r="110" spans="1:24">
      <c r="A110" s="1" t="s">
        <v>227</v>
      </c>
      <c r="B110" s="1" t="s">
        <v>228</v>
      </c>
      <c r="C110" s="1" t="s">
        <v>229</v>
      </c>
      <c r="D110" s="5">
        <v>0</v>
      </c>
      <c r="E110" s="6">
        <v>0</v>
      </c>
      <c r="F110" s="2">
        <v>1</v>
      </c>
      <c r="G110" s="2">
        <v>1</v>
      </c>
      <c r="H110" s="2">
        <v>1</v>
      </c>
      <c r="I110" s="2">
        <v>1</v>
      </c>
      <c r="J110" s="2">
        <v>1</v>
      </c>
      <c r="K110" s="2">
        <v>1</v>
      </c>
      <c r="L110" s="2">
        <v>1</v>
      </c>
      <c r="M110" s="2">
        <v>1</v>
      </c>
      <c r="N110" s="2">
        <v>1</v>
      </c>
      <c r="O110" s="2">
        <v>1</v>
      </c>
      <c r="P110" s="2">
        <v>1</v>
      </c>
      <c r="Q110" s="2">
        <v>1</v>
      </c>
      <c r="R110" s="2">
        <v>1</v>
      </c>
      <c r="S110" s="2">
        <v>1</v>
      </c>
      <c r="T110" s="2">
        <v>1</v>
      </c>
      <c r="U110" s="2">
        <v>1</v>
      </c>
      <c r="V110" s="2">
        <v>1</v>
      </c>
      <c r="W110" s="2">
        <v>1</v>
      </c>
      <c r="X110" s="1" t="s">
        <v>95</v>
      </c>
    </row>
    <row r="111" spans="1:24">
      <c r="A111" s="1" t="s">
        <v>227</v>
      </c>
      <c r="B111" s="1" t="s">
        <v>228</v>
      </c>
      <c r="C111" s="1" t="s">
        <v>230</v>
      </c>
      <c r="D111" s="5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5">
        <v>0</v>
      </c>
      <c r="X111" s="1" t="s">
        <v>99</v>
      </c>
    </row>
    <row r="112" spans="1:24">
      <c r="A112" s="1" t="s">
        <v>227</v>
      </c>
      <c r="B112" s="1" t="s">
        <v>231</v>
      </c>
      <c r="C112" s="1" t="s">
        <v>232</v>
      </c>
      <c r="D112" s="5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5">
        <v>0</v>
      </c>
      <c r="X112" s="1" t="s">
        <v>99</v>
      </c>
    </row>
    <row r="113" spans="1:24">
      <c r="A113" s="1" t="s">
        <v>227</v>
      </c>
      <c r="B113" s="1" t="s">
        <v>231</v>
      </c>
      <c r="C113" s="1" t="s">
        <v>233</v>
      </c>
      <c r="D113" s="5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5">
        <v>0</v>
      </c>
      <c r="X113" s="1" t="s">
        <v>99</v>
      </c>
    </row>
    <row r="114" spans="1:24">
      <c r="A114" s="1" t="s">
        <v>227</v>
      </c>
      <c r="B114" s="1" t="s">
        <v>231</v>
      </c>
      <c r="C114" s="1" t="s">
        <v>234</v>
      </c>
      <c r="D114" s="5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5">
        <v>0</v>
      </c>
      <c r="X114" s="1" t="s">
        <v>99</v>
      </c>
    </row>
    <row r="115" spans="1:24">
      <c r="A115" s="1" t="s">
        <v>227</v>
      </c>
      <c r="B115" s="1" t="s">
        <v>231</v>
      </c>
      <c r="C115" s="1" t="s">
        <v>235</v>
      </c>
      <c r="D115" s="5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5">
        <v>0</v>
      </c>
      <c r="X115" s="1" t="s">
        <v>99</v>
      </c>
    </row>
    <row r="116" spans="1:24">
      <c r="A116" s="1" t="s">
        <v>227</v>
      </c>
      <c r="B116" s="1" t="s">
        <v>231</v>
      </c>
      <c r="C116" s="1" t="s">
        <v>236</v>
      </c>
      <c r="D116" s="5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5">
        <v>0</v>
      </c>
      <c r="X116" s="1" t="s">
        <v>99</v>
      </c>
    </row>
    <row r="117" spans="1:24">
      <c r="A117" s="1" t="s">
        <v>227</v>
      </c>
      <c r="B117" s="1" t="s">
        <v>231</v>
      </c>
      <c r="C117" s="1" t="s">
        <v>237</v>
      </c>
      <c r="D117" s="5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5">
        <v>0</v>
      </c>
      <c r="X117" s="1" t="s">
        <v>99</v>
      </c>
    </row>
    <row r="118" spans="1:24">
      <c r="A118" s="1" t="s">
        <v>227</v>
      </c>
      <c r="B118" s="1" t="s">
        <v>231</v>
      </c>
      <c r="C118" s="1" t="s">
        <v>238</v>
      </c>
      <c r="D118" s="5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5">
        <v>0</v>
      </c>
      <c r="X118" s="1" t="s">
        <v>99</v>
      </c>
    </row>
    <row r="119" spans="1:24">
      <c r="A119" s="1" t="s">
        <v>227</v>
      </c>
      <c r="B119" s="1" t="s">
        <v>231</v>
      </c>
      <c r="C119" s="1" t="s">
        <v>239</v>
      </c>
      <c r="D119" s="5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5">
        <v>0</v>
      </c>
      <c r="X119" s="1" t="s">
        <v>99</v>
      </c>
    </row>
    <row r="120" spans="1:24">
      <c r="A120" s="1" t="s">
        <v>227</v>
      </c>
      <c r="B120" s="1" t="s">
        <v>231</v>
      </c>
      <c r="C120" s="1" t="s">
        <v>240</v>
      </c>
      <c r="D120" s="5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5">
        <v>0</v>
      </c>
      <c r="X120" s="1" t="s">
        <v>99</v>
      </c>
    </row>
    <row r="121" spans="1:24">
      <c r="A121" s="1" t="s">
        <v>227</v>
      </c>
      <c r="B121" s="1" t="s">
        <v>231</v>
      </c>
      <c r="C121" s="1" t="s">
        <v>241</v>
      </c>
      <c r="D121" s="5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5">
        <v>0</v>
      </c>
      <c r="X121" s="1" t="s">
        <v>99</v>
      </c>
    </row>
    <row r="122" spans="1:24">
      <c r="A122" s="1" t="s">
        <v>227</v>
      </c>
      <c r="B122" s="1" t="s">
        <v>231</v>
      </c>
      <c r="C122" s="1" t="s">
        <v>242</v>
      </c>
      <c r="D122" s="5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5">
        <v>0</v>
      </c>
      <c r="X122" s="1" t="s">
        <v>99</v>
      </c>
    </row>
    <row r="123" spans="1:24">
      <c r="A123" s="1" t="s">
        <v>227</v>
      </c>
      <c r="B123" s="1" t="s">
        <v>231</v>
      </c>
      <c r="C123" s="1" t="s">
        <v>243</v>
      </c>
      <c r="D123" s="5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5">
        <v>0</v>
      </c>
      <c r="X123" s="1" t="s">
        <v>99</v>
      </c>
    </row>
    <row r="124" spans="1:24">
      <c r="A124" s="1" t="s">
        <v>227</v>
      </c>
      <c r="B124" s="1" t="s">
        <v>231</v>
      </c>
      <c r="C124" s="1" t="s">
        <v>244</v>
      </c>
      <c r="D124" s="5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5">
        <v>0</v>
      </c>
      <c r="X124" s="1" t="s">
        <v>99</v>
      </c>
    </row>
    <row r="125" spans="1:24">
      <c r="A125" s="1" t="s">
        <v>227</v>
      </c>
      <c r="B125" s="1" t="s">
        <v>231</v>
      </c>
      <c r="C125" s="1" t="s">
        <v>245</v>
      </c>
      <c r="D125" s="5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5">
        <v>0</v>
      </c>
      <c r="X125" s="1" t="s">
        <v>99</v>
      </c>
    </row>
    <row r="126" spans="1:24">
      <c r="A126" s="1" t="s">
        <v>227</v>
      </c>
      <c r="B126" s="1" t="s">
        <v>231</v>
      </c>
      <c r="C126" s="1" t="s">
        <v>246</v>
      </c>
      <c r="D126" s="5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5">
        <v>0</v>
      </c>
      <c r="X126" s="1" t="s">
        <v>99</v>
      </c>
    </row>
    <row r="127" spans="1:24">
      <c r="A127" s="1" t="s">
        <v>227</v>
      </c>
      <c r="B127" s="1" t="s">
        <v>231</v>
      </c>
      <c r="C127" s="1" t="s">
        <v>247</v>
      </c>
      <c r="D127" s="5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5">
        <v>0</v>
      </c>
      <c r="X127" s="1" t="s">
        <v>99</v>
      </c>
    </row>
    <row r="128" spans="1:24">
      <c r="A128" s="1" t="s">
        <v>227</v>
      </c>
      <c r="B128" s="1" t="s">
        <v>231</v>
      </c>
      <c r="C128" s="1" t="s">
        <v>248</v>
      </c>
      <c r="D128" s="5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5">
        <v>0</v>
      </c>
      <c r="X128" s="1" t="s">
        <v>99</v>
      </c>
    </row>
    <row r="129" spans="1:24">
      <c r="A129" s="1" t="s">
        <v>227</v>
      </c>
      <c r="B129" s="1" t="s">
        <v>231</v>
      </c>
      <c r="C129" s="1" t="s">
        <v>249</v>
      </c>
      <c r="D129" s="5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5">
        <v>0</v>
      </c>
      <c r="X129" s="1" t="s">
        <v>99</v>
      </c>
    </row>
    <row r="130" spans="1:24">
      <c r="A130" s="1" t="s">
        <v>227</v>
      </c>
      <c r="B130" s="1" t="s">
        <v>231</v>
      </c>
      <c r="C130" s="1" t="s">
        <v>250</v>
      </c>
      <c r="D130" s="5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5">
        <v>0</v>
      </c>
      <c r="X130" s="1" t="s">
        <v>99</v>
      </c>
    </row>
    <row r="131" spans="1:24">
      <c r="A131" s="1" t="s">
        <v>227</v>
      </c>
      <c r="B131" s="1" t="s">
        <v>231</v>
      </c>
      <c r="C131" s="1" t="s">
        <v>251</v>
      </c>
      <c r="D131" s="5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5">
        <v>0</v>
      </c>
      <c r="X131" s="1" t="s">
        <v>99</v>
      </c>
    </row>
    <row r="132" spans="1:24">
      <c r="A132" s="1" t="s">
        <v>227</v>
      </c>
      <c r="B132" s="1" t="s">
        <v>231</v>
      </c>
      <c r="C132" s="1" t="s">
        <v>252</v>
      </c>
      <c r="D132" s="5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5">
        <v>0</v>
      </c>
      <c r="X132" s="1" t="s">
        <v>99</v>
      </c>
    </row>
    <row r="133" spans="1:24">
      <c r="A133" s="1" t="s">
        <v>227</v>
      </c>
      <c r="B133" s="1" t="s">
        <v>231</v>
      </c>
      <c r="C133" s="1" t="s">
        <v>253</v>
      </c>
      <c r="D133" s="5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5">
        <v>0</v>
      </c>
      <c r="X133" s="1" t="s">
        <v>99</v>
      </c>
    </row>
    <row r="134" spans="1:24">
      <c r="A134" s="1" t="s">
        <v>227</v>
      </c>
      <c r="B134" s="1" t="s">
        <v>231</v>
      </c>
      <c r="C134" s="1" t="s">
        <v>254</v>
      </c>
      <c r="D134" s="5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5">
        <v>0</v>
      </c>
      <c r="X134" s="1" t="s">
        <v>99</v>
      </c>
    </row>
    <row r="135" spans="1:24">
      <c r="A135" s="1" t="s">
        <v>227</v>
      </c>
      <c r="B135" s="1" t="s">
        <v>231</v>
      </c>
      <c r="C135" s="1" t="s">
        <v>255</v>
      </c>
      <c r="D135" s="5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5">
        <v>0</v>
      </c>
      <c r="X135" s="1" t="s">
        <v>99</v>
      </c>
    </row>
    <row r="136" spans="1:24">
      <c r="A136" s="1" t="s">
        <v>227</v>
      </c>
      <c r="B136" s="1" t="s">
        <v>231</v>
      </c>
      <c r="C136" s="1" t="s">
        <v>256</v>
      </c>
      <c r="D136" s="5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5">
        <v>0</v>
      </c>
      <c r="X136" s="1" t="s">
        <v>99</v>
      </c>
    </row>
    <row r="137" spans="1:24">
      <c r="A137" s="1" t="s">
        <v>227</v>
      </c>
      <c r="B137" s="1" t="s">
        <v>231</v>
      </c>
      <c r="C137" s="1" t="s">
        <v>257</v>
      </c>
      <c r="D137" s="5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5">
        <v>0</v>
      </c>
      <c r="X137" s="1" t="s">
        <v>99</v>
      </c>
    </row>
    <row r="138" spans="1:24">
      <c r="A138" s="1" t="s">
        <v>227</v>
      </c>
      <c r="B138" s="1" t="s">
        <v>231</v>
      </c>
      <c r="C138" s="1" t="s">
        <v>258</v>
      </c>
      <c r="D138" s="5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5">
        <v>0</v>
      </c>
      <c r="X138" s="1" t="s">
        <v>99</v>
      </c>
    </row>
    <row r="139" spans="1:24">
      <c r="A139" s="1" t="s">
        <v>227</v>
      </c>
      <c r="B139" s="1" t="s">
        <v>259</v>
      </c>
      <c r="C139" s="1" t="s">
        <v>260</v>
      </c>
      <c r="D139" s="5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5">
        <v>0</v>
      </c>
      <c r="X139" s="1" t="s">
        <v>99</v>
      </c>
    </row>
    <row r="140" spans="1:24">
      <c r="A140" s="1" t="s">
        <v>227</v>
      </c>
      <c r="B140" s="1" t="s">
        <v>259</v>
      </c>
      <c r="C140" s="1" t="s">
        <v>261</v>
      </c>
      <c r="D140" s="5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5">
        <v>0</v>
      </c>
      <c r="X140" s="1" t="s">
        <v>99</v>
      </c>
    </row>
    <row r="141" spans="1:24">
      <c r="A141" s="1" t="s">
        <v>227</v>
      </c>
      <c r="B141" s="1" t="s">
        <v>259</v>
      </c>
      <c r="C141" s="1" t="s">
        <v>233</v>
      </c>
      <c r="D141" s="5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5">
        <v>0</v>
      </c>
      <c r="X141" s="1" t="s">
        <v>99</v>
      </c>
    </row>
    <row r="142" spans="1:24">
      <c r="A142" s="1" t="s">
        <v>227</v>
      </c>
      <c r="B142" s="1" t="s">
        <v>259</v>
      </c>
      <c r="C142" s="1" t="s">
        <v>262</v>
      </c>
      <c r="D142" s="5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5">
        <v>0</v>
      </c>
      <c r="X142" s="1" t="s">
        <v>99</v>
      </c>
    </row>
    <row r="143" spans="1:24">
      <c r="A143" s="1" t="s">
        <v>227</v>
      </c>
      <c r="B143" s="1" t="s">
        <v>259</v>
      </c>
      <c r="C143" s="1" t="s">
        <v>263</v>
      </c>
      <c r="D143" s="5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5">
        <v>0</v>
      </c>
      <c r="X143" s="1" t="s">
        <v>99</v>
      </c>
    </row>
    <row r="144" spans="1:24">
      <c r="A144" s="1" t="s">
        <v>227</v>
      </c>
      <c r="B144" s="1" t="s">
        <v>259</v>
      </c>
      <c r="C144" s="1" t="s">
        <v>264</v>
      </c>
      <c r="D144" s="5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5">
        <v>0</v>
      </c>
      <c r="X144" s="1" t="s">
        <v>99</v>
      </c>
    </row>
    <row r="145" spans="1:24">
      <c r="A145" s="1" t="s">
        <v>227</v>
      </c>
      <c r="B145" s="1" t="s">
        <v>259</v>
      </c>
      <c r="C145" s="1" t="s">
        <v>265</v>
      </c>
      <c r="D145" s="5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5">
        <v>0</v>
      </c>
      <c r="X145" s="1" t="s">
        <v>99</v>
      </c>
    </row>
    <row r="146" spans="1:24">
      <c r="A146" s="1" t="s">
        <v>227</v>
      </c>
      <c r="B146" s="1" t="s">
        <v>259</v>
      </c>
      <c r="C146" s="1" t="s">
        <v>266</v>
      </c>
      <c r="D146" s="5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5">
        <v>0</v>
      </c>
      <c r="X146" s="1" t="s">
        <v>99</v>
      </c>
    </row>
    <row r="147" spans="1:24">
      <c r="A147" s="1" t="s">
        <v>227</v>
      </c>
      <c r="B147" s="1" t="s">
        <v>259</v>
      </c>
      <c r="C147" s="1" t="s">
        <v>267</v>
      </c>
      <c r="D147" s="5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5">
        <v>0</v>
      </c>
      <c r="X147" s="1" t="s">
        <v>99</v>
      </c>
    </row>
    <row r="148" spans="1:24">
      <c r="A148" s="1" t="s">
        <v>227</v>
      </c>
      <c r="B148" s="1" t="s">
        <v>259</v>
      </c>
      <c r="C148" s="1" t="s">
        <v>268</v>
      </c>
      <c r="D148" s="5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5">
        <v>0</v>
      </c>
      <c r="X148" s="1" t="s">
        <v>99</v>
      </c>
    </row>
    <row r="149" spans="1:24">
      <c r="A149" s="1" t="s">
        <v>227</v>
      </c>
      <c r="B149" s="1" t="s">
        <v>259</v>
      </c>
      <c r="C149" s="1" t="s">
        <v>269</v>
      </c>
      <c r="D149" s="5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5">
        <v>0</v>
      </c>
      <c r="X149" s="1" t="s">
        <v>99</v>
      </c>
    </row>
    <row r="150" spans="1:24">
      <c r="A150" s="1" t="s">
        <v>227</v>
      </c>
      <c r="B150" s="1" t="s">
        <v>259</v>
      </c>
      <c r="C150" s="1" t="s">
        <v>270</v>
      </c>
      <c r="D150" s="5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5">
        <v>0</v>
      </c>
      <c r="X150" s="1" t="s">
        <v>99</v>
      </c>
    </row>
    <row r="151" spans="1:24">
      <c r="A151" s="1" t="s">
        <v>227</v>
      </c>
      <c r="B151" s="1" t="s">
        <v>259</v>
      </c>
      <c r="C151" s="1" t="s">
        <v>271</v>
      </c>
      <c r="D151" s="5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5">
        <v>0</v>
      </c>
      <c r="X151" s="1" t="s">
        <v>99</v>
      </c>
    </row>
    <row r="152" spans="1:24">
      <c r="A152" s="1" t="s">
        <v>227</v>
      </c>
      <c r="B152" s="1" t="s">
        <v>259</v>
      </c>
      <c r="C152" s="1" t="s">
        <v>272</v>
      </c>
      <c r="D152" s="5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5">
        <v>0</v>
      </c>
      <c r="X152" s="1" t="s">
        <v>99</v>
      </c>
    </row>
    <row r="153" spans="1:24">
      <c r="A153" s="1" t="s">
        <v>227</v>
      </c>
      <c r="B153" s="1" t="s">
        <v>259</v>
      </c>
      <c r="C153" s="1" t="s">
        <v>273</v>
      </c>
      <c r="D153" s="5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5">
        <v>0</v>
      </c>
      <c r="X153" s="1" t="s">
        <v>99</v>
      </c>
    </row>
    <row r="154" spans="1:24">
      <c r="A154" s="1" t="s">
        <v>227</v>
      </c>
      <c r="B154" s="1" t="s">
        <v>259</v>
      </c>
      <c r="C154" s="1" t="s">
        <v>274</v>
      </c>
      <c r="D154" s="5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5">
        <v>0</v>
      </c>
      <c r="X154" s="1" t="s">
        <v>99</v>
      </c>
    </row>
    <row r="155" spans="1:24">
      <c r="A155" s="1" t="s">
        <v>227</v>
      </c>
      <c r="B155" s="1" t="s">
        <v>259</v>
      </c>
      <c r="C155" s="1" t="s">
        <v>275</v>
      </c>
      <c r="D155" s="5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5">
        <v>0</v>
      </c>
      <c r="X155" s="1" t="s">
        <v>99</v>
      </c>
    </row>
    <row r="156" spans="1:24">
      <c r="A156" s="1" t="s">
        <v>227</v>
      </c>
      <c r="B156" s="1" t="s">
        <v>259</v>
      </c>
      <c r="C156" s="1" t="s">
        <v>276</v>
      </c>
      <c r="D156" s="5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5">
        <v>0</v>
      </c>
      <c r="X156" s="1" t="s">
        <v>99</v>
      </c>
    </row>
    <row r="157" spans="1:24">
      <c r="A157" s="1" t="s">
        <v>227</v>
      </c>
      <c r="B157" s="1" t="s">
        <v>259</v>
      </c>
      <c r="C157" s="1" t="s">
        <v>277</v>
      </c>
      <c r="D157" s="5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5">
        <v>0</v>
      </c>
      <c r="X157" s="1" t="s">
        <v>99</v>
      </c>
    </row>
    <row r="158" spans="1:24">
      <c r="A158" s="1" t="s">
        <v>227</v>
      </c>
      <c r="B158" s="1" t="s">
        <v>259</v>
      </c>
      <c r="C158" s="1" t="s">
        <v>278</v>
      </c>
      <c r="D158" s="5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5">
        <v>0</v>
      </c>
      <c r="X158" s="1" t="s">
        <v>99</v>
      </c>
    </row>
    <row r="159" spans="1:24">
      <c r="A159" s="1" t="s">
        <v>227</v>
      </c>
      <c r="B159" s="1" t="s">
        <v>259</v>
      </c>
      <c r="C159" s="1" t="s">
        <v>254</v>
      </c>
      <c r="D159" s="5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5">
        <v>0</v>
      </c>
      <c r="X159" s="1" t="s">
        <v>99</v>
      </c>
    </row>
    <row r="160" spans="1:24">
      <c r="A160" s="1" t="s">
        <v>227</v>
      </c>
      <c r="B160" s="1" t="s">
        <v>259</v>
      </c>
      <c r="C160" s="1" t="s">
        <v>279</v>
      </c>
      <c r="D160" s="5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5">
        <v>0</v>
      </c>
      <c r="X160" s="1" t="s">
        <v>99</v>
      </c>
    </row>
    <row r="161" spans="1:24">
      <c r="A161" s="1" t="s">
        <v>227</v>
      </c>
      <c r="B161" s="1" t="s">
        <v>259</v>
      </c>
      <c r="C161" s="1" t="s">
        <v>280</v>
      </c>
      <c r="D161" s="5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5">
        <v>0</v>
      </c>
      <c r="X161" s="1" t="s">
        <v>99</v>
      </c>
    </row>
    <row r="162" spans="1:24">
      <c r="A162" s="1" t="s">
        <v>227</v>
      </c>
      <c r="B162" s="1" t="s">
        <v>259</v>
      </c>
      <c r="C162" s="1" t="s">
        <v>281</v>
      </c>
      <c r="D162" s="5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5">
        <v>0</v>
      </c>
      <c r="X162" s="1" t="s">
        <v>99</v>
      </c>
    </row>
    <row r="163" spans="1:24">
      <c r="A163" s="1" t="s">
        <v>227</v>
      </c>
      <c r="B163" s="1" t="s">
        <v>259</v>
      </c>
      <c r="C163" s="1" t="s">
        <v>282</v>
      </c>
      <c r="D163" s="5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5">
        <v>0</v>
      </c>
      <c r="X163" s="1" t="s">
        <v>99</v>
      </c>
    </row>
    <row r="164" spans="1:24">
      <c r="A164" s="1" t="s">
        <v>227</v>
      </c>
      <c r="B164" s="1" t="s">
        <v>259</v>
      </c>
      <c r="C164" s="1" t="s">
        <v>283</v>
      </c>
      <c r="D164" s="5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5">
        <v>0</v>
      </c>
      <c r="X164" s="1" t="s">
        <v>99</v>
      </c>
    </row>
    <row r="165" spans="1:24">
      <c r="A165" s="1" t="s">
        <v>227</v>
      </c>
      <c r="B165" s="1" t="s">
        <v>259</v>
      </c>
      <c r="C165" s="1" t="s">
        <v>284</v>
      </c>
      <c r="D165" s="5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5">
        <v>0</v>
      </c>
      <c r="X165" s="1" t="s">
        <v>99</v>
      </c>
    </row>
    <row r="166" spans="1:24">
      <c r="A166" s="1" t="s">
        <v>227</v>
      </c>
      <c r="B166" s="1" t="s">
        <v>259</v>
      </c>
      <c r="C166" s="1" t="s">
        <v>285</v>
      </c>
      <c r="D166" s="5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5">
        <v>0</v>
      </c>
      <c r="X166" s="1" t="s">
        <v>99</v>
      </c>
    </row>
    <row r="167" spans="1:24">
      <c r="A167" s="1" t="s">
        <v>227</v>
      </c>
      <c r="B167" s="1" t="s">
        <v>259</v>
      </c>
      <c r="C167" s="1" t="s">
        <v>286</v>
      </c>
      <c r="D167" s="5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5">
        <v>0</v>
      </c>
      <c r="X167" s="1" t="s">
        <v>99</v>
      </c>
    </row>
    <row r="168" spans="1:24" ht="15">
      <c r="A168" s="1" t="s">
        <v>227</v>
      </c>
      <c r="B168" s="1" t="s">
        <v>259</v>
      </c>
      <c r="C168" s="7" t="s">
        <v>287</v>
      </c>
      <c r="D168" s="5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5">
        <v>0</v>
      </c>
      <c r="X168" s="1" t="s">
        <v>99</v>
      </c>
    </row>
    <row r="169" spans="1:24">
      <c r="A169" s="1" t="s">
        <v>227</v>
      </c>
      <c r="B169" s="1" t="s">
        <v>288</v>
      </c>
      <c r="C169" s="1" t="s">
        <v>289</v>
      </c>
      <c r="D169" s="5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5">
        <v>0</v>
      </c>
      <c r="X169" s="1" t="s">
        <v>99</v>
      </c>
    </row>
    <row r="170" spans="1:24">
      <c r="A170" s="1" t="s">
        <v>227</v>
      </c>
      <c r="B170" s="1" t="s">
        <v>288</v>
      </c>
      <c r="C170" s="1" t="s">
        <v>290</v>
      </c>
      <c r="D170" s="5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5">
        <v>0</v>
      </c>
      <c r="X170" s="1" t="s">
        <v>99</v>
      </c>
    </row>
    <row r="171" spans="1:24">
      <c r="A171" s="1" t="s">
        <v>227</v>
      </c>
      <c r="B171" s="1" t="s">
        <v>288</v>
      </c>
      <c r="C171" s="1" t="s">
        <v>291</v>
      </c>
      <c r="D171" s="5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5">
        <v>0</v>
      </c>
      <c r="X171" s="1" t="s">
        <v>99</v>
      </c>
    </row>
    <row r="172" spans="1:24">
      <c r="A172" s="1" t="s">
        <v>227</v>
      </c>
      <c r="B172" s="1" t="s">
        <v>288</v>
      </c>
      <c r="C172" s="1" t="s">
        <v>292</v>
      </c>
      <c r="D172" s="5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5">
        <v>0</v>
      </c>
      <c r="X172" s="1" t="s">
        <v>99</v>
      </c>
    </row>
    <row r="173" spans="1:24">
      <c r="A173" s="1" t="s">
        <v>227</v>
      </c>
      <c r="B173" s="1" t="s">
        <v>288</v>
      </c>
      <c r="C173" s="1" t="s">
        <v>293</v>
      </c>
      <c r="D173" s="5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5">
        <v>0</v>
      </c>
      <c r="X173" s="1" t="s">
        <v>99</v>
      </c>
    </row>
    <row r="174" spans="1:24">
      <c r="A174" s="1" t="s">
        <v>227</v>
      </c>
      <c r="B174" s="1" t="s">
        <v>288</v>
      </c>
      <c r="C174" s="1" t="s">
        <v>294</v>
      </c>
      <c r="D174" s="5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5">
        <v>0</v>
      </c>
      <c r="X174" s="1" t="s">
        <v>99</v>
      </c>
    </row>
    <row r="175" spans="1:24">
      <c r="A175" s="1" t="s">
        <v>227</v>
      </c>
      <c r="B175" s="1" t="s">
        <v>288</v>
      </c>
      <c r="C175" s="1" t="s">
        <v>295</v>
      </c>
      <c r="D175" s="5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5">
        <v>0</v>
      </c>
      <c r="X175" s="1" t="s">
        <v>99</v>
      </c>
    </row>
    <row r="176" spans="1:24">
      <c r="A176" s="1" t="s">
        <v>227</v>
      </c>
      <c r="B176" s="1" t="s">
        <v>288</v>
      </c>
      <c r="C176" s="1" t="s">
        <v>296</v>
      </c>
      <c r="D176" s="5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5">
        <v>0</v>
      </c>
      <c r="X176" s="1" t="s">
        <v>99</v>
      </c>
    </row>
    <row r="177" spans="1:24">
      <c r="A177" s="1" t="s">
        <v>227</v>
      </c>
      <c r="B177" s="1" t="s">
        <v>288</v>
      </c>
      <c r="C177" s="1" t="s">
        <v>297</v>
      </c>
      <c r="D177" s="5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5">
        <v>0</v>
      </c>
      <c r="X177" s="1" t="s">
        <v>99</v>
      </c>
    </row>
    <row r="178" spans="1:24">
      <c r="A178" s="1" t="s">
        <v>227</v>
      </c>
      <c r="B178" s="1" t="s">
        <v>288</v>
      </c>
      <c r="C178" s="1" t="s">
        <v>298</v>
      </c>
      <c r="D178" s="5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5">
        <v>0</v>
      </c>
      <c r="X178" s="1" t="s">
        <v>99</v>
      </c>
    </row>
    <row r="179" spans="1:24">
      <c r="A179" s="1" t="s">
        <v>227</v>
      </c>
      <c r="B179" s="1" t="s">
        <v>288</v>
      </c>
      <c r="C179" s="1" t="s">
        <v>299</v>
      </c>
      <c r="D179" s="5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5">
        <v>0</v>
      </c>
      <c r="X179" s="1" t="s">
        <v>99</v>
      </c>
    </row>
    <row r="180" spans="1:24">
      <c r="A180" s="1" t="s">
        <v>227</v>
      </c>
      <c r="B180" s="1" t="s">
        <v>288</v>
      </c>
      <c r="C180" s="1" t="s">
        <v>300</v>
      </c>
      <c r="D180" s="5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5">
        <v>0</v>
      </c>
      <c r="X180" s="1" t="s">
        <v>99</v>
      </c>
    </row>
    <row r="181" spans="1:24">
      <c r="A181" s="1" t="s">
        <v>227</v>
      </c>
      <c r="B181" s="1" t="s">
        <v>288</v>
      </c>
      <c r="C181" s="1" t="s">
        <v>301</v>
      </c>
      <c r="D181" s="5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5">
        <v>0</v>
      </c>
      <c r="X181" s="1" t="s">
        <v>99</v>
      </c>
    </row>
    <row r="182" spans="1:24">
      <c r="A182" s="1" t="s">
        <v>227</v>
      </c>
      <c r="B182" s="1" t="s">
        <v>302</v>
      </c>
      <c r="C182" s="1" t="s">
        <v>303</v>
      </c>
      <c r="D182" s="5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5">
        <v>0</v>
      </c>
      <c r="X182" s="1" t="s">
        <v>99</v>
      </c>
    </row>
    <row r="183" spans="1:24">
      <c r="A183" s="1" t="s">
        <v>227</v>
      </c>
      <c r="B183" s="1" t="s">
        <v>302</v>
      </c>
      <c r="C183" s="1" t="s">
        <v>304</v>
      </c>
      <c r="D183" s="5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5">
        <v>0</v>
      </c>
      <c r="X183" s="1" t="s">
        <v>99</v>
      </c>
    </row>
    <row r="184" spans="1:24">
      <c r="A184" s="1" t="s">
        <v>227</v>
      </c>
      <c r="B184" s="1" t="s">
        <v>302</v>
      </c>
      <c r="C184" s="1" t="s">
        <v>305</v>
      </c>
      <c r="D184" s="5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5">
        <v>0</v>
      </c>
      <c r="X184" s="1" t="s">
        <v>99</v>
      </c>
    </row>
    <row r="185" spans="1:24">
      <c r="A185" s="1" t="s">
        <v>227</v>
      </c>
      <c r="B185" s="1" t="s">
        <v>302</v>
      </c>
      <c r="C185" s="1" t="s">
        <v>306</v>
      </c>
      <c r="D185" s="5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5">
        <v>0</v>
      </c>
      <c r="X185" s="1" t="s">
        <v>99</v>
      </c>
    </row>
    <row r="186" spans="1:24">
      <c r="A186" s="1" t="s">
        <v>227</v>
      </c>
      <c r="B186" s="1" t="s">
        <v>302</v>
      </c>
      <c r="C186" s="1" t="s">
        <v>307</v>
      </c>
      <c r="D186" s="5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5">
        <v>0</v>
      </c>
      <c r="X186" s="1" t="s">
        <v>99</v>
      </c>
    </row>
    <row r="187" spans="1:24">
      <c r="A187" s="1" t="s">
        <v>227</v>
      </c>
      <c r="B187" s="1" t="s">
        <v>302</v>
      </c>
      <c r="C187" s="1" t="s">
        <v>308</v>
      </c>
      <c r="D187" s="5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5">
        <v>0</v>
      </c>
      <c r="X187" s="1" t="s">
        <v>99</v>
      </c>
    </row>
    <row r="188" spans="1:24">
      <c r="A188" s="1" t="s">
        <v>227</v>
      </c>
      <c r="B188" s="1" t="s">
        <v>302</v>
      </c>
      <c r="C188" s="1" t="s">
        <v>309</v>
      </c>
      <c r="D188" s="5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5">
        <v>0</v>
      </c>
      <c r="X188" s="1" t="s">
        <v>99</v>
      </c>
    </row>
    <row r="189" spans="1:24">
      <c r="A189" s="1" t="s">
        <v>227</v>
      </c>
      <c r="B189" s="1" t="s">
        <v>302</v>
      </c>
      <c r="C189" s="1" t="s">
        <v>310</v>
      </c>
      <c r="D189" s="5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5">
        <v>0</v>
      </c>
      <c r="X189" s="1" t="s">
        <v>99</v>
      </c>
    </row>
    <row r="190" spans="1:24">
      <c r="A190" s="1" t="s">
        <v>227</v>
      </c>
      <c r="B190" s="1" t="s">
        <v>302</v>
      </c>
      <c r="C190" s="1" t="s">
        <v>311</v>
      </c>
      <c r="D190" s="5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5">
        <v>0</v>
      </c>
      <c r="X190" s="1" t="s">
        <v>99</v>
      </c>
    </row>
    <row r="191" spans="1:24">
      <c r="A191" s="1" t="s">
        <v>227</v>
      </c>
      <c r="B191" s="1" t="s">
        <v>302</v>
      </c>
      <c r="C191" s="1" t="s">
        <v>312</v>
      </c>
      <c r="D191" s="5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5">
        <v>0</v>
      </c>
      <c r="X191" s="1" t="s">
        <v>99</v>
      </c>
    </row>
    <row r="192" spans="1:24">
      <c r="A192" s="1" t="s">
        <v>227</v>
      </c>
      <c r="B192" s="1" t="s">
        <v>302</v>
      </c>
      <c r="C192" s="1" t="s">
        <v>313</v>
      </c>
      <c r="D192" s="5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5">
        <v>0</v>
      </c>
      <c r="X192" s="1" t="s">
        <v>99</v>
      </c>
    </row>
    <row r="193" spans="1:24">
      <c r="A193" s="1" t="s">
        <v>227</v>
      </c>
      <c r="B193" s="1" t="s">
        <v>302</v>
      </c>
      <c r="C193" s="1" t="s">
        <v>314</v>
      </c>
      <c r="D193" s="5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5">
        <v>0</v>
      </c>
      <c r="X193" s="1" t="s">
        <v>99</v>
      </c>
    </row>
    <row r="194" spans="1:24">
      <c r="A194" s="1" t="s">
        <v>227</v>
      </c>
      <c r="B194" s="1" t="s">
        <v>302</v>
      </c>
      <c r="C194" s="1" t="s">
        <v>315</v>
      </c>
      <c r="D194" s="5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5">
        <v>0</v>
      </c>
      <c r="X194" s="1" t="s">
        <v>99</v>
      </c>
    </row>
    <row r="195" spans="1:24">
      <c r="A195" s="1" t="s">
        <v>227</v>
      </c>
      <c r="B195" s="1" t="s">
        <v>302</v>
      </c>
      <c r="C195" s="1" t="s">
        <v>316</v>
      </c>
      <c r="D195" s="5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5">
        <v>0</v>
      </c>
      <c r="X195" s="1" t="s">
        <v>99</v>
      </c>
    </row>
    <row r="196" spans="1:24">
      <c r="A196" s="1" t="s">
        <v>227</v>
      </c>
      <c r="B196" s="1" t="s">
        <v>302</v>
      </c>
      <c r="C196" s="1" t="s">
        <v>317</v>
      </c>
      <c r="D196" s="5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5">
        <v>0</v>
      </c>
      <c r="X196" s="1" t="s">
        <v>99</v>
      </c>
    </row>
    <row r="197" spans="1:24">
      <c r="A197" s="1" t="s">
        <v>227</v>
      </c>
      <c r="B197" s="1" t="s">
        <v>302</v>
      </c>
      <c r="C197" s="1" t="s">
        <v>318</v>
      </c>
      <c r="D197" s="5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5">
        <v>0</v>
      </c>
      <c r="X197" s="1" t="s">
        <v>99</v>
      </c>
    </row>
    <row r="198" spans="1:24">
      <c r="A198" s="1" t="s">
        <v>319</v>
      </c>
      <c r="B198" s="8" t="s">
        <v>320</v>
      </c>
      <c r="C198" s="1" t="s">
        <v>321</v>
      </c>
      <c r="D198" s="5">
        <v>0</v>
      </c>
      <c r="E198" s="5">
        <v>0</v>
      </c>
      <c r="F198" s="2">
        <v>1</v>
      </c>
      <c r="G198" s="2">
        <v>1</v>
      </c>
      <c r="H198" s="2">
        <v>1</v>
      </c>
      <c r="I198" s="2">
        <v>1</v>
      </c>
      <c r="J198" s="2">
        <v>1</v>
      </c>
      <c r="K198" s="2">
        <v>1</v>
      </c>
      <c r="L198" s="2">
        <v>1</v>
      </c>
      <c r="M198" s="2">
        <v>1</v>
      </c>
      <c r="N198" s="2">
        <v>1</v>
      </c>
      <c r="O198" s="2">
        <v>1</v>
      </c>
      <c r="P198" s="2">
        <v>1</v>
      </c>
      <c r="Q198" s="2">
        <v>1</v>
      </c>
      <c r="R198" s="2">
        <v>1</v>
      </c>
      <c r="S198" s="2">
        <v>1</v>
      </c>
      <c r="T198" s="2">
        <v>1</v>
      </c>
      <c r="U198" s="2">
        <v>1</v>
      </c>
      <c r="V198" s="2">
        <v>1</v>
      </c>
      <c r="W198" s="2">
        <v>1</v>
      </c>
      <c r="X198" s="1" t="s">
        <v>95</v>
      </c>
    </row>
    <row r="199" spans="1:24">
      <c r="A199" s="1" t="s">
        <v>319</v>
      </c>
      <c r="B199" s="8" t="s">
        <v>320</v>
      </c>
      <c r="C199" s="1" t="s">
        <v>322</v>
      </c>
      <c r="D199" s="5">
        <v>0</v>
      </c>
      <c r="E199" s="5">
        <v>0</v>
      </c>
      <c r="F199" s="6">
        <v>0</v>
      </c>
      <c r="N199" s="2">
        <v>2</v>
      </c>
      <c r="O199" s="2">
        <v>2</v>
      </c>
      <c r="P199" s="2">
        <v>2</v>
      </c>
      <c r="Q199" s="2">
        <v>2</v>
      </c>
      <c r="R199" s="2">
        <v>2</v>
      </c>
      <c r="S199" s="2">
        <v>2</v>
      </c>
      <c r="T199" s="2">
        <v>3</v>
      </c>
      <c r="U199" s="2">
        <v>3</v>
      </c>
      <c r="V199" s="2">
        <v>3</v>
      </c>
      <c r="W199" s="2">
        <v>3</v>
      </c>
      <c r="X199" s="1" t="s">
        <v>95</v>
      </c>
    </row>
    <row r="200" spans="1:24">
      <c r="A200" s="1" t="s">
        <v>319</v>
      </c>
      <c r="B200" s="8" t="s">
        <v>320</v>
      </c>
      <c r="C200" s="1" t="s">
        <v>323</v>
      </c>
      <c r="D200" s="5">
        <v>0</v>
      </c>
      <c r="E200" s="5">
        <v>0</v>
      </c>
      <c r="F200" s="6">
        <v>0</v>
      </c>
      <c r="P200" s="2">
        <v>3</v>
      </c>
      <c r="Q200" s="2">
        <v>3</v>
      </c>
      <c r="R200" s="2">
        <v>3</v>
      </c>
      <c r="S200" s="2">
        <v>3</v>
      </c>
      <c r="T200" s="2">
        <v>3</v>
      </c>
      <c r="U200" s="2">
        <v>3</v>
      </c>
      <c r="V200" s="2">
        <v>3</v>
      </c>
      <c r="W200" s="2">
        <v>6</v>
      </c>
      <c r="X200" s="1" t="s">
        <v>95</v>
      </c>
    </row>
    <row r="201" spans="1:24">
      <c r="A201" s="1" t="s">
        <v>319</v>
      </c>
      <c r="B201" s="8" t="s">
        <v>324</v>
      </c>
      <c r="C201" s="1" t="s">
        <v>325</v>
      </c>
      <c r="D201" s="5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5">
        <v>0</v>
      </c>
      <c r="X201" s="1" t="s">
        <v>99</v>
      </c>
    </row>
    <row r="202" spans="1:24">
      <c r="A202" s="1" t="s">
        <v>319</v>
      </c>
      <c r="B202" s="8" t="s">
        <v>320</v>
      </c>
      <c r="C202" s="1" t="s">
        <v>326</v>
      </c>
      <c r="D202" s="5">
        <v>0</v>
      </c>
      <c r="E202" s="5">
        <v>0</v>
      </c>
      <c r="F202" s="6">
        <v>0</v>
      </c>
      <c r="J202" s="2">
        <v>1</v>
      </c>
      <c r="K202" s="2">
        <v>2</v>
      </c>
      <c r="L202" s="2">
        <v>2</v>
      </c>
      <c r="M202" s="2">
        <v>2</v>
      </c>
      <c r="N202" s="2">
        <v>2</v>
      </c>
      <c r="O202" s="2">
        <v>2</v>
      </c>
      <c r="P202" s="2">
        <v>2</v>
      </c>
      <c r="Q202" s="2">
        <v>2</v>
      </c>
      <c r="R202" s="2">
        <v>2</v>
      </c>
      <c r="S202" s="2">
        <v>2</v>
      </c>
      <c r="T202" s="2">
        <v>6</v>
      </c>
      <c r="U202" s="2">
        <v>6</v>
      </c>
      <c r="V202" s="2">
        <v>6</v>
      </c>
      <c r="W202" s="2">
        <v>9</v>
      </c>
      <c r="X202" s="1" t="s">
        <v>95</v>
      </c>
    </row>
    <row r="203" spans="1:24">
      <c r="A203" s="1" t="s">
        <v>319</v>
      </c>
      <c r="B203" s="8" t="s">
        <v>320</v>
      </c>
      <c r="C203" s="1" t="s">
        <v>327</v>
      </c>
      <c r="D203" s="5">
        <v>0</v>
      </c>
      <c r="E203" s="5">
        <v>0</v>
      </c>
      <c r="F203" s="6">
        <v>0</v>
      </c>
      <c r="I203" s="2">
        <v>1</v>
      </c>
      <c r="J203" s="2">
        <v>1</v>
      </c>
      <c r="K203" s="2">
        <v>1</v>
      </c>
      <c r="L203" s="2">
        <v>1</v>
      </c>
      <c r="M203" s="2">
        <v>1</v>
      </c>
      <c r="N203" s="2">
        <v>1</v>
      </c>
      <c r="O203" s="2">
        <v>1</v>
      </c>
      <c r="P203" s="2">
        <v>1</v>
      </c>
      <c r="Q203" s="2">
        <v>1</v>
      </c>
      <c r="R203" s="2">
        <v>1</v>
      </c>
      <c r="S203" s="2">
        <v>1</v>
      </c>
      <c r="T203" s="2">
        <v>1</v>
      </c>
      <c r="U203" s="2">
        <v>1</v>
      </c>
      <c r="V203" s="2">
        <v>1</v>
      </c>
      <c r="W203" s="2">
        <v>1</v>
      </c>
      <c r="X203" s="1" t="s">
        <v>95</v>
      </c>
    </row>
    <row r="204" spans="1:24">
      <c r="A204" s="1" t="s">
        <v>319</v>
      </c>
      <c r="B204" s="8" t="s">
        <v>320</v>
      </c>
      <c r="C204" s="1" t="s">
        <v>328</v>
      </c>
      <c r="D204" s="5">
        <v>0</v>
      </c>
      <c r="E204" s="5">
        <v>0</v>
      </c>
      <c r="F204" s="2">
        <v>1</v>
      </c>
      <c r="G204" s="2">
        <v>1</v>
      </c>
      <c r="H204" s="2">
        <v>2</v>
      </c>
      <c r="I204" s="2">
        <v>5</v>
      </c>
      <c r="J204" s="2">
        <v>6</v>
      </c>
      <c r="K204" s="2">
        <v>9</v>
      </c>
      <c r="L204" s="2">
        <v>9</v>
      </c>
      <c r="M204" s="2">
        <v>12</v>
      </c>
      <c r="N204" s="2">
        <v>15</v>
      </c>
      <c r="O204" s="2">
        <v>15</v>
      </c>
      <c r="P204" s="2">
        <v>18</v>
      </c>
      <c r="Q204" s="2">
        <v>18</v>
      </c>
      <c r="R204" s="2">
        <v>21</v>
      </c>
      <c r="S204" s="2">
        <v>24</v>
      </c>
      <c r="T204" s="2">
        <v>30</v>
      </c>
      <c r="U204" s="2">
        <v>33</v>
      </c>
      <c r="V204" s="2">
        <v>33</v>
      </c>
      <c r="W204" s="2">
        <v>36</v>
      </c>
      <c r="X204" s="1" t="s">
        <v>95</v>
      </c>
    </row>
    <row r="205" spans="1:24">
      <c r="A205" s="1" t="s">
        <v>319</v>
      </c>
      <c r="B205" s="8" t="s">
        <v>320</v>
      </c>
      <c r="C205" s="1" t="s">
        <v>329</v>
      </c>
      <c r="D205" s="5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5">
        <v>0</v>
      </c>
      <c r="X205" s="1" t="s">
        <v>99</v>
      </c>
    </row>
    <row r="206" spans="1:24">
      <c r="A206" s="1" t="s">
        <v>319</v>
      </c>
      <c r="B206" s="8" t="s">
        <v>324</v>
      </c>
      <c r="C206" s="1" t="s">
        <v>330</v>
      </c>
      <c r="D206" s="5">
        <v>0</v>
      </c>
      <c r="E206" s="5">
        <v>0</v>
      </c>
      <c r="F206" s="6">
        <v>0</v>
      </c>
      <c r="I206" s="2">
        <v>3</v>
      </c>
      <c r="J206" s="2">
        <v>6</v>
      </c>
      <c r="K206" s="2">
        <v>6</v>
      </c>
      <c r="L206" s="2">
        <v>6</v>
      </c>
      <c r="M206" s="2">
        <v>9</v>
      </c>
      <c r="N206" s="2">
        <v>9</v>
      </c>
      <c r="O206" s="2">
        <v>9</v>
      </c>
      <c r="P206" s="2">
        <v>12</v>
      </c>
      <c r="Q206" s="2">
        <v>12</v>
      </c>
      <c r="R206" s="2">
        <v>15</v>
      </c>
      <c r="S206" s="2">
        <v>15</v>
      </c>
      <c r="T206" s="2">
        <v>18</v>
      </c>
      <c r="U206" s="2">
        <v>21</v>
      </c>
      <c r="V206" s="2">
        <v>21</v>
      </c>
      <c r="W206" s="2">
        <v>27</v>
      </c>
      <c r="X206" s="1" t="s">
        <v>95</v>
      </c>
    </row>
    <row r="207" spans="1:24">
      <c r="A207" s="1" t="s">
        <v>319</v>
      </c>
      <c r="B207" s="8" t="s">
        <v>324</v>
      </c>
      <c r="C207" s="1" t="s">
        <v>331</v>
      </c>
      <c r="D207" s="5">
        <v>0</v>
      </c>
      <c r="E207" s="5">
        <v>0</v>
      </c>
      <c r="F207" s="6">
        <v>0</v>
      </c>
      <c r="N207" s="2">
        <v>3</v>
      </c>
      <c r="O207" s="2">
        <v>3</v>
      </c>
      <c r="P207" s="2">
        <v>6</v>
      </c>
      <c r="Q207" s="2">
        <v>6</v>
      </c>
      <c r="R207" s="2">
        <v>6</v>
      </c>
      <c r="S207" s="2">
        <v>6</v>
      </c>
      <c r="T207" s="2">
        <v>9</v>
      </c>
      <c r="U207" s="2">
        <v>9</v>
      </c>
      <c r="V207" s="2">
        <v>9</v>
      </c>
      <c r="W207" s="2">
        <v>12</v>
      </c>
      <c r="X207" s="1" t="s">
        <v>95</v>
      </c>
    </row>
    <row r="208" spans="1:24">
      <c r="A208" s="1" t="s">
        <v>319</v>
      </c>
      <c r="B208" s="8" t="s">
        <v>320</v>
      </c>
      <c r="C208" s="1" t="s">
        <v>332</v>
      </c>
      <c r="D208" s="5">
        <v>0</v>
      </c>
      <c r="E208" s="5">
        <v>0</v>
      </c>
      <c r="F208" s="6">
        <v>0</v>
      </c>
      <c r="K208" s="2">
        <v>3</v>
      </c>
      <c r="L208" s="2">
        <v>3</v>
      </c>
      <c r="M208" s="2">
        <v>6</v>
      </c>
      <c r="N208" s="2">
        <v>6</v>
      </c>
      <c r="O208" s="2">
        <v>6</v>
      </c>
      <c r="P208" s="2">
        <v>9</v>
      </c>
      <c r="Q208" s="2">
        <v>9</v>
      </c>
      <c r="R208" s="2">
        <v>12</v>
      </c>
      <c r="S208" s="2">
        <v>15</v>
      </c>
      <c r="T208" s="2">
        <v>18</v>
      </c>
      <c r="U208" s="2">
        <v>21</v>
      </c>
      <c r="V208" s="2">
        <v>21</v>
      </c>
      <c r="W208" s="2">
        <v>27</v>
      </c>
      <c r="X208" s="1" t="s">
        <v>95</v>
      </c>
    </row>
    <row r="209" spans="1:24">
      <c r="A209" s="1" t="s">
        <v>333</v>
      </c>
      <c r="B209" s="1" t="s">
        <v>334</v>
      </c>
      <c r="C209" s="1" t="s">
        <v>335</v>
      </c>
      <c r="D209" s="5">
        <v>0</v>
      </c>
      <c r="E209" s="5">
        <v>0</v>
      </c>
      <c r="F209" s="2">
        <v>1</v>
      </c>
      <c r="G209" s="2">
        <v>1</v>
      </c>
      <c r="H209" s="2">
        <v>1</v>
      </c>
      <c r="I209" s="2">
        <v>1</v>
      </c>
      <c r="J209" s="2">
        <v>1</v>
      </c>
      <c r="K209" s="2">
        <v>1</v>
      </c>
      <c r="L209" s="2">
        <v>1</v>
      </c>
      <c r="M209" s="2">
        <v>1</v>
      </c>
      <c r="N209" s="2">
        <v>1</v>
      </c>
      <c r="O209" s="2">
        <v>1</v>
      </c>
      <c r="P209" s="2">
        <v>1</v>
      </c>
      <c r="Q209" s="2">
        <v>1</v>
      </c>
      <c r="R209" s="2">
        <v>1</v>
      </c>
      <c r="S209" s="2">
        <v>1</v>
      </c>
      <c r="T209" s="2">
        <v>1</v>
      </c>
      <c r="U209" s="2">
        <v>1</v>
      </c>
      <c r="V209" s="2">
        <v>1</v>
      </c>
      <c r="W209" s="2">
        <v>1</v>
      </c>
      <c r="X209" s="1" t="s">
        <v>95</v>
      </c>
    </row>
    <row r="210" spans="1:24">
      <c r="A210" s="1" t="s">
        <v>333</v>
      </c>
      <c r="B210" s="1" t="s">
        <v>334</v>
      </c>
      <c r="C210" s="1" t="s">
        <v>336</v>
      </c>
      <c r="D210" s="5">
        <v>0</v>
      </c>
      <c r="E210" s="5">
        <v>0</v>
      </c>
      <c r="F210" s="6">
        <v>0</v>
      </c>
      <c r="I210" s="2">
        <v>1</v>
      </c>
      <c r="J210" s="2">
        <v>1</v>
      </c>
      <c r="K210" s="2">
        <v>1</v>
      </c>
      <c r="L210" s="2">
        <v>1</v>
      </c>
      <c r="M210" s="2">
        <v>1</v>
      </c>
      <c r="N210" s="2">
        <v>1</v>
      </c>
      <c r="O210" s="2">
        <v>1</v>
      </c>
      <c r="P210" s="2">
        <v>2</v>
      </c>
      <c r="Q210" s="2">
        <v>2</v>
      </c>
      <c r="R210" s="2">
        <v>3</v>
      </c>
      <c r="S210" s="2">
        <v>3</v>
      </c>
      <c r="T210" s="2">
        <v>3</v>
      </c>
      <c r="U210" s="2">
        <v>3</v>
      </c>
      <c r="V210" s="2">
        <v>3</v>
      </c>
      <c r="W210" s="2">
        <v>3</v>
      </c>
      <c r="X210" s="1" t="s">
        <v>95</v>
      </c>
    </row>
    <row r="211" spans="1:24">
      <c r="A211" s="1" t="s">
        <v>333</v>
      </c>
      <c r="B211" s="1" t="s">
        <v>334</v>
      </c>
      <c r="C211" s="1" t="s">
        <v>337</v>
      </c>
      <c r="D211" s="5">
        <v>0</v>
      </c>
      <c r="E211" s="5">
        <v>0</v>
      </c>
      <c r="F211" s="6">
        <v>0</v>
      </c>
      <c r="I211" s="2">
        <v>1</v>
      </c>
      <c r="J211" s="2">
        <v>1</v>
      </c>
      <c r="K211" s="2">
        <v>2</v>
      </c>
      <c r="L211" s="2">
        <v>2</v>
      </c>
      <c r="M211" s="2">
        <v>2</v>
      </c>
      <c r="N211" s="2">
        <v>3</v>
      </c>
      <c r="O211" s="2">
        <v>3</v>
      </c>
      <c r="P211" s="2">
        <v>6</v>
      </c>
      <c r="Q211" s="2">
        <v>6</v>
      </c>
      <c r="R211" s="2">
        <v>9</v>
      </c>
      <c r="S211" s="2">
        <v>12</v>
      </c>
      <c r="T211" s="2">
        <v>15</v>
      </c>
      <c r="U211" s="2">
        <v>15</v>
      </c>
      <c r="V211" s="2">
        <v>15</v>
      </c>
      <c r="W211" s="2">
        <v>18</v>
      </c>
      <c r="X211" s="1" t="s">
        <v>95</v>
      </c>
    </row>
    <row r="212" spans="1:24">
      <c r="A212" s="1" t="s">
        <v>333</v>
      </c>
      <c r="B212" s="1" t="s">
        <v>334</v>
      </c>
      <c r="C212" s="1" t="s">
        <v>338</v>
      </c>
      <c r="D212" s="5">
        <v>0</v>
      </c>
      <c r="E212" s="5">
        <v>0</v>
      </c>
      <c r="F212" s="6">
        <v>0</v>
      </c>
      <c r="G212" s="2">
        <v>3</v>
      </c>
      <c r="H212" s="2">
        <v>6</v>
      </c>
      <c r="I212" s="2">
        <v>9</v>
      </c>
      <c r="J212" s="2">
        <v>12</v>
      </c>
      <c r="K212" s="2">
        <v>21</v>
      </c>
      <c r="L212" s="2">
        <v>21</v>
      </c>
      <c r="M212" s="2">
        <v>27</v>
      </c>
      <c r="N212" s="2">
        <v>27</v>
      </c>
      <c r="O212" s="2">
        <v>27</v>
      </c>
      <c r="P212" s="2">
        <v>27</v>
      </c>
      <c r="Q212" s="2">
        <v>27</v>
      </c>
      <c r="R212" s="2">
        <v>27</v>
      </c>
      <c r="S212" s="2">
        <v>27</v>
      </c>
      <c r="T212" s="2">
        <v>30</v>
      </c>
      <c r="U212" s="2">
        <v>33</v>
      </c>
      <c r="V212" s="2">
        <v>33</v>
      </c>
      <c r="W212" s="2">
        <v>36</v>
      </c>
      <c r="X212" s="1" t="s">
        <v>95</v>
      </c>
    </row>
    <row r="213" spans="1:24">
      <c r="A213" s="1" t="s">
        <v>333</v>
      </c>
      <c r="B213" s="1" t="s">
        <v>339</v>
      </c>
      <c r="C213" s="1" t="s">
        <v>340</v>
      </c>
      <c r="D213" s="5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5">
        <v>0</v>
      </c>
      <c r="X213" s="1" t="s">
        <v>99</v>
      </c>
    </row>
    <row r="214" spans="1:24">
      <c r="A214" s="1" t="s">
        <v>333</v>
      </c>
      <c r="B214" s="1" t="s">
        <v>339</v>
      </c>
      <c r="C214" s="1" t="s">
        <v>341</v>
      </c>
      <c r="D214" s="5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5">
        <v>0</v>
      </c>
      <c r="X214" s="1" t="s">
        <v>99</v>
      </c>
    </row>
    <row r="215" spans="1:24">
      <c r="A215" s="1" t="s">
        <v>333</v>
      </c>
      <c r="B215" s="1" t="s">
        <v>339</v>
      </c>
      <c r="C215" s="1" t="s">
        <v>342</v>
      </c>
      <c r="D215" s="5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5">
        <v>0</v>
      </c>
      <c r="X215" s="1" t="s">
        <v>99</v>
      </c>
    </row>
    <row r="216" spans="1:24">
      <c r="A216" s="1" t="s">
        <v>333</v>
      </c>
      <c r="B216" s="1" t="s">
        <v>339</v>
      </c>
      <c r="C216" s="1" t="s">
        <v>343</v>
      </c>
      <c r="D216" s="5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5">
        <v>0</v>
      </c>
      <c r="X216" s="1" t="s">
        <v>99</v>
      </c>
    </row>
    <row r="217" spans="1:24">
      <c r="A217" s="1" t="s">
        <v>333</v>
      </c>
      <c r="B217" s="1" t="s">
        <v>339</v>
      </c>
      <c r="C217" s="1" t="s">
        <v>344</v>
      </c>
      <c r="D217" s="5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5">
        <v>0</v>
      </c>
      <c r="X217" s="1" t="s">
        <v>99</v>
      </c>
    </row>
    <row r="218" spans="1:24">
      <c r="A218" s="1" t="s">
        <v>100</v>
      </c>
      <c r="B218" s="1" t="s">
        <v>345</v>
      </c>
      <c r="C218" s="1" t="s">
        <v>346</v>
      </c>
      <c r="D218" s="5">
        <v>0</v>
      </c>
      <c r="E218" s="5">
        <v>0</v>
      </c>
      <c r="F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2">
        <v>1</v>
      </c>
      <c r="R218" s="2">
        <v>1</v>
      </c>
      <c r="S218" s="2">
        <v>1</v>
      </c>
      <c r="T218" s="2">
        <v>1</v>
      </c>
      <c r="U218" s="2">
        <v>1</v>
      </c>
      <c r="V218" s="2">
        <v>1</v>
      </c>
      <c r="W218" s="2">
        <v>1</v>
      </c>
      <c r="X218" s="1" t="s">
        <v>95</v>
      </c>
    </row>
    <row r="219" spans="1:24">
      <c r="A219" s="1" t="s">
        <v>100</v>
      </c>
      <c r="B219" s="1" t="s">
        <v>345</v>
      </c>
      <c r="C219" s="1" t="s">
        <v>347</v>
      </c>
      <c r="D219" s="5">
        <v>0</v>
      </c>
      <c r="E219" s="5">
        <v>0</v>
      </c>
      <c r="F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2">
        <v>1</v>
      </c>
      <c r="R219" s="2">
        <v>2</v>
      </c>
      <c r="S219" s="2">
        <v>2</v>
      </c>
      <c r="T219" s="2">
        <v>3</v>
      </c>
      <c r="U219" s="2">
        <v>3</v>
      </c>
      <c r="V219" s="2">
        <v>3</v>
      </c>
      <c r="W219" s="2">
        <v>3</v>
      </c>
      <c r="X219" s="1" t="s">
        <v>95</v>
      </c>
    </row>
    <row r="220" spans="1:24">
      <c r="A220" s="1" t="s">
        <v>100</v>
      </c>
      <c r="B220" s="1" t="s">
        <v>348</v>
      </c>
      <c r="C220" s="1" t="s">
        <v>349</v>
      </c>
      <c r="D220" s="5">
        <v>0</v>
      </c>
      <c r="E220" s="5">
        <v>0</v>
      </c>
      <c r="F220" s="6">
        <v>0</v>
      </c>
      <c r="I220" s="6">
        <v>0</v>
      </c>
      <c r="J220" s="6">
        <v>0</v>
      </c>
      <c r="K220" s="2">
        <v>1</v>
      </c>
      <c r="L220" s="2">
        <v>1</v>
      </c>
      <c r="M220" s="2">
        <v>1</v>
      </c>
      <c r="N220" s="2">
        <v>1</v>
      </c>
      <c r="O220" s="2">
        <v>1</v>
      </c>
      <c r="P220" s="2">
        <v>1</v>
      </c>
      <c r="Q220" s="2">
        <v>1</v>
      </c>
      <c r="R220" s="2">
        <v>1</v>
      </c>
      <c r="S220" s="2">
        <v>1</v>
      </c>
      <c r="T220" s="2">
        <v>1</v>
      </c>
      <c r="U220" s="2">
        <v>1</v>
      </c>
      <c r="V220" s="2">
        <v>1</v>
      </c>
      <c r="W220" s="2">
        <v>1</v>
      </c>
      <c r="X220" s="1" t="s">
        <v>95</v>
      </c>
    </row>
    <row r="221" spans="1:24">
      <c r="A221" s="1" t="s">
        <v>100</v>
      </c>
      <c r="B221" s="1" t="s">
        <v>348</v>
      </c>
      <c r="C221" s="1" t="s">
        <v>350</v>
      </c>
      <c r="D221" s="5">
        <v>0</v>
      </c>
      <c r="E221" s="5">
        <v>0</v>
      </c>
      <c r="F221" s="6">
        <v>0</v>
      </c>
      <c r="I221" s="6">
        <v>0</v>
      </c>
      <c r="J221" s="6">
        <v>0</v>
      </c>
      <c r="K221" s="2">
        <v>1</v>
      </c>
      <c r="L221" s="2">
        <v>1</v>
      </c>
      <c r="M221" s="2">
        <v>1</v>
      </c>
      <c r="N221" s="2">
        <v>1</v>
      </c>
      <c r="O221" s="2">
        <v>1</v>
      </c>
      <c r="P221" s="2">
        <v>1</v>
      </c>
      <c r="Q221" s="2">
        <v>1</v>
      </c>
      <c r="R221" s="2">
        <v>1</v>
      </c>
      <c r="S221" s="2">
        <v>2</v>
      </c>
      <c r="T221" s="2">
        <v>3</v>
      </c>
      <c r="U221" s="2">
        <v>3</v>
      </c>
      <c r="V221" s="2">
        <v>3</v>
      </c>
      <c r="W221" s="2">
        <v>3</v>
      </c>
      <c r="X221" s="1" t="s">
        <v>95</v>
      </c>
    </row>
    <row r="222" spans="1:24">
      <c r="A222" s="1" t="s">
        <v>100</v>
      </c>
      <c r="B222" s="1" t="s">
        <v>351</v>
      </c>
      <c r="C222" s="1" t="s">
        <v>352</v>
      </c>
      <c r="D222" s="5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5">
        <v>0</v>
      </c>
      <c r="X222" s="1" t="s">
        <v>99</v>
      </c>
    </row>
    <row r="223" spans="1:24">
      <c r="A223" s="1" t="s">
        <v>100</v>
      </c>
      <c r="B223" s="1" t="s">
        <v>351</v>
      </c>
      <c r="C223" s="1" t="s">
        <v>353</v>
      </c>
      <c r="D223" s="5">
        <v>0</v>
      </c>
      <c r="E223" s="5">
        <v>0</v>
      </c>
      <c r="F223" s="6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2">
        <v>1</v>
      </c>
      <c r="R223" s="2">
        <v>1</v>
      </c>
      <c r="S223" s="2">
        <v>2</v>
      </c>
      <c r="T223" s="2">
        <v>3</v>
      </c>
      <c r="U223" s="2">
        <v>3</v>
      </c>
      <c r="V223" s="2">
        <v>3</v>
      </c>
      <c r="W223" s="2">
        <v>3</v>
      </c>
      <c r="X223" s="1" t="s">
        <v>95</v>
      </c>
    </row>
    <row r="224" spans="1:24">
      <c r="A224" s="1" t="s">
        <v>100</v>
      </c>
      <c r="B224" s="1" t="s">
        <v>351</v>
      </c>
      <c r="C224" s="1" t="s">
        <v>354</v>
      </c>
      <c r="D224" s="5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5">
        <v>0</v>
      </c>
      <c r="X224" s="1" t="s">
        <v>99</v>
      </c>
    </row>
    <row r="225" spans="1:24">
      <c r="A225" s="1" t="s">
        <v>100</v>
      </c>
      <c r="B225" s="1" t="s">
        <v>355</v>
      </c>
      <c r="C225" s="1" t="s">
        <v>356</v>
      </c>
      <c r="D225" s="5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5">
        <v>0</v>
      </c>
      <c r="X225" s="1" t="s">
        <v>99</v>
      </c>
    </row>
    <row r="226" spans="1:24">
      <c r="A226" s="1" t="s">
        <v>100</v>
      </c>
      <c r="B226" s="1" t="s">
        <v>355</v>
      </c>
      <c r="C226" s="1" t="s">
        <v>357</v>
      </c>
      <c r="D226" s="5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5">
        <v>0</v>
      </c>
      <c r="X226" s="1" t="s">
        <v>99</v>
      </c>
    </row>
    <row r="227" spans="1:24">
      <c r="A227" s="1" t="s">
        <v>100</v>
      </c>
      <c r="B227" s="1" t="s">
        <v>355</v>
      </c>
      <c r="C227" s="1" t="s">
        <v>358</v>
      </c>
      <c r="D227" s="5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5">
        <v>0</v>
      </c>
      <c r="X227" s="1" t="s">
        <v>99</v>
      </c>
    </row>
    <row r="228" spans="1:24">
      <c r="A228" s="1" t="s">
        <v>100</v>
      </c>
      <c r="B228" s="1" t="s">
        <v>355</v>
      </c>
      <c r="C228" s="1" t="s">
        <v>359</v>
      </c>
      <c r="D228" s="5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5">
        <v>0</v>
      </c>
      <c r="X228" s="1" t="s">
        <v>99</v>
      </c>
    </row>
    <row r="229" spans="1:24">
      <c r="A229" s="1" t="s">
        <v>100</v>
      </c>
      <c r="B229" s="1" t="s">
        <v>355</v>
      </c>
      <c r="C229" s="1" t="s">
        <v>360</v>
      </c>
      <c r="D229" s="5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5">
        <v>0</v>
      </c>
      <c r="X229" s="1" t="s">
        <v>99</v>
      </c>
    </row>
    <row r="230" spans="1:24">
      <c r="A230" s="1" t="s">
        <v>100</v>
      </c>
      <c r="B230" s="1" t="s">
        <v>355</v>
      </c>
      <c r="C230" s="1" t="s">
        <v>361</v>
      </c>
      <c r="D230" s="5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5">
        <v>0</v>
      </c>
      <c r="X230" s="1" t="s">
        <v>99</v>
      </c>
    </row>
    <row r="231" spans="1:24">
      <c r="A231" s="1" t="s">
        <v>100</v>
      </c>
      <c r="B231" s="1" t="s">
        <v>355</v>
      </c>
      <c r="C231" s="1" t="s">
        <v>362</v>
      </c>
      <c r="D231" s="5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5">
        <v>0</v>
      </c>
      <c r="X231" s="1" t="s">
        <v>99</v>
      </c>
    </row>
    <row r="232" spans="1:24">
      <c r="A232" s="1" t="s">
        <v>100</v>
      </c>
      <c r="B232" s="1" t="s">
        <v>355</v>
      </c>
      <c r="C232" s="1" t="s">
        <v>363</v>
      </c>
      <c r="D232" s="5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5">
        <v>0</v>
      </c>
      <c r="X232" s="1" t="s">
        <v>99</v>
      </c>
    </row>
    <row r="233" spans="1:24">
      <c r="A233" s="1" t="s">
        <v>100</v>
      </c>
      <c r="B233" s="1" t="s">
        <v>355</v>
      </c>
      <c r="C233" s="1" t="s">
        <v>364</v>
      </c>
      <c r="D233" s="5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5">
        <v>0</v>
      </c>
      <c r="X233" s="1" t="s">
        <v>99</v>
      </c>
    </row>
    <row r="234" spans="1:24">
      <c r="A234" s="1" t="s">
        <v>100</v>
      </c>
      <c r="B234" s="1" t="s">
        <v>355</v>
      </c>
      <c r="C234" s="1" t="s">
        <v>365</v>
      </c>
      <c r="D234" s="5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5">
        <v>0</v>
      </c>
      <c r="X234" s="1" t="s">
        <v>99</v>
      </c>
    </row>
    <row r="236" spans="1:24">
      <c r="A236" s="1" t="s">
        <v>366</v>
      </c>
      <c r="B236" s="1" t="s">
        <v>367</v>
      </c>
      <c r="C236" s="1" t="s">
        <v>368</v>
      </c>
      <c r="D236" s="2">
        <v>1</v>
      </c>
    </row>
    <row r="237" spans="1:24" s="9" customFormat="1">
      <c r="C237" s="9" t="s">
        <v>369</v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1:24">
      <c r="A238" s="1" t="s">
        <v>366</v>
      </c>
      <c r="B238" s="1" t="s">
        <v>370</v>
      </c>
      <c r="C238" s="1" t="s">
        <v>341</v>
      </c>
      <c r="D238" s="2">
        <v>1</v>
      </c>
    </row>
    <row r="239" spans="1:24">
      <c r="A239" s="1" t="s">
        <v>366</v>
      </c>
      <c r="B239" s="1" t="s">
        <v>370</v>
      </c>
      <c r="C239" s="1" t="s">
        <v>371</v>
      </c>
      <c r="D239" s="2">
        <v>1</v>
      </c>
    </row>
    <row r="240" spans="1:24">
      <c r="A240" s="1" t="s">
        <v>366</v>
      </c>
      <c r="B240" s="1" t="s">
        <v>370</v>
      </c>
      <c r="C240" s="1" t="s">
        <v>372</v>
      </c>
      <c r="D240" s="2">
        <v>2</v>
      </c>
    </row>
    <row r="241" spans="1:23">
      <c r="A241" s="1" t="s">
        <v>366</v>
      </c>
      <c r="B241" s="1" t="s">
        <v>370</v>
      </c>
      <c r="C241" s="1" t="s">
        <v>373</v>
      </c>
      <c r="D241" s="2">
        <v>2</v>
      </c>
    </row>
    <row r="242" spans="1:23">
      <c r="A242" s="1" t="s">
        <v>366</v>
      </c>
      <c r="B242" s="1" t="s">
        <v>370</v>
      </c>
      <c r="C242" s="1" t="s">
        <v>374</v>
      </c>
      <c r="D242" s="2">
        <v>1</v>
      </c>
    </row>
    <row r="243" spans="1:23" s="9" customFormat="1">
      <c r="C243" s="9" t="s">
        <v>375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>
      <c r="A244" s="1" t="s">
        <v>366</v>
      </c>
      <c r="B244" s="1" t="s">
        <v>376</v>
      </c>
      <c r="C244" s="1" t="s">
        <v>341</v>
      </c>
      <c r="D244" s="2">
        <v>1</v>
      </c>
    </row>
    <row r="245" spans="1:23">
      <c r="A245" s="1" t="s">
        <v>366</v>
      </c>
      <c r="B245" s="1" t="s">
        <v>376</v>
      </c>
      <c r="C245" s="1" t="s">
        <v>371</v>
      </c>
      <c r="D245" s="2">
        <v>1</v>
      </c>
    </row>
    <row r="246" spans="1:23">
      <c r="A246" s="1" t="s">
        <v>366</v>
      </c>
      <c r="B246" s="1" t="s">
        <v>376</v>
      </c>
      <c r="C246" s="1" t="s">
        <v>372</v>
      </c>
      <c r="D246" s="2">
        <v>1</v>
      </c>
    </row>
    <row r="247" spans="1:23">
      <c r="A247" s="1" t="s">
        <v>366</v>
      </c>
      <c r="B247" s="1" t="s">
        <v>376</v>
      </c>
      <c r="C247" s="1" t="s">
        <v>377</v>
      </c>
      <c r="D247" s="2">
        <v>2</v>
      </c>
    </row>
    <row r="248" spans="1:23">
      <c r="A248" s="1" t="s">
        <v>366</v>
      </c>
      <c r="B248" s="1" t="s">
        <v>376</v>
      </c>
      <c r="C248" s="1" t="s">
        <v>374</v>
      </c>
      <c r="D248" s="2">
        <v>1</v>
      </c>
    </row>
    <row r="249" spans="1:23">
      <c r="A249" s="1" t="s">
        <v>366</v>
      </c>
      <c r="B249" s="1" t="s">
        <v>376</v>
      </c>
      <c r="C249" s="1" t="s">
        <v>378</v>
      </c>
      <c r="D249" s="2">
        <v>1</v>
      </c>
    </row>
    <row r="250" spans="1:23" s="9" customFormat="1">
      <c r="C250" s="9" t="s">
        <v>379</v>
      </c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>
      <c r="A251" s="1" t="s">
        <v>366</v>
      </c>
      <c r="B251" s="1" t="s">
        <v>380</v>
      </c>
      <c r="C251" s="1" t="s">
        <v>381</v>
      </c>
      <c r="D251" s="2">
        <v>1</v>
      </c>
    </row>
    <row r="252" spans="1:23">
      <c r="A252" s="1" t="s">
        <v>366</v>
      </c>
      <c r="B252" s="1" t="s">
        <v>380</v>
      </c>
      <c r="C252" s="1" t="s">
        <v>382</v>
      </c>
      <c r="D252" s="2">
        <v>1</v>
      </c>
    </row>
    <row r="253" spans="1:23">
      <c r="A253" s="1" t="s">
        <v>366</v>
      </c>
      <c r="B253" s="1" t="s">
        <v>380</v>
      </c>
      <c r="C253" s="1" t="s">
        <v>383</v>
      </c>
      <c r="D253" s="2">
        <v>1</v>
      </c>
    </row>
    <row r="254" spans="1:23">
      <c r="A254" s="1" t="s">
        <v>366</v>
      </c>
      <c r="B254" s="1" t="s">
        <v>380</v>
      </c>
      <c r="C254" s="1" t="s">
        <v>384</v>
      </c>
      <c r="D254" s="2">
        <v>1</v>
      </c>
    </row>
    <row r="258" spans="2:4">
      <c r="B258" s="1" t="s">
        <v>385</v>
      </c>
      <c r="C258" s="1" t="s">
        <v>386</v>
      </c>
    </row>
    <row r="260" spans="2:4">
      <c r="C260" s="1" t="s">
        <v>387</v>
      </c>
    </row>
    <row r="262" spans="2:4">
      <c r="D262" s="1"/>
    </row>
    <row r="263" spans="2:4">
      <c r="D263" s="1"/>
    </row>
    <row r="264" spans="2:4">
      <c r="D264" s="1"/>
    </row>
    <row r="265" spans="2:4">
      <c r="D265" s="1"/>
    </row>
  </sheetData>
  <autoFilter ref="A7:X234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B10" sqref="B10"/>
    </sheetView>
  </sheetViews>
  <sheetFormatPr defaultColWidth="11.42578125" defaultRowHeight="15"/>
  <cols>
    <col min="16" max="16" width="13.28515625" style="31" customWidth="1"/>
  </cols>
  <sheetData>
    <row r="1" spans="1:20" ht="45.75" thickBot="1">
      <c r="A1" s="11" t="s">
        <v>388</v>
      </c>
      <c r="B1" s="11" t="s">
        <v>389</v>
      </c>
      <c r="C1" s="11" t="s">
        <v>390</v>
      </c>
      <c r="D1" s="11"/>
      <c r="E1" s="11" t="s">
        <v>3645</v>
      </c>
      <c r="F1" s="11" t="s">
        <v>3646</v>
      </c>
      <c r="G1" s="11" t="s">
        <v>391</v>
      </c>
      <c r="H1" s="11"/>
      <c r="I1" s="11"/>
      <c r="J1" s="11" t="s">
        <v>392</v>
      </c>
      <c r="L1" s="72" t="s">
        <v>3595</v>
      </c>
      <c r="M1" s="72"/>
      <c r="N1" s="72" t="s">
        <v>3638</v>
      </c>
      <c r="O1" s="72" t="s">
        <v>3639</v>
      </c>
      <c r="P1" s="72" t="s">
        <v>3596</v>
      </c>
      <c r="Q1" s="72" t="s">
        <v>3597</v>
      </c>
      <c r="R1" s="72" t="s">
        <v>3598</v>
      </c>
      <c r="S1" s="72" t="s">
        <v>3599</v>
      </c>
      <c r="T1" s="72" t="s">
        <v>420</v>
      </c>
    </row>
    <row r="2" spans="1:20">
      <c r="A2" s="11" t="s">
        <v>62</v>
      </c>
      <c r="B2" s="12">
        <v>1</v>
      </c>
      <c r="C2" s="12">
        <v>5000</v>
      </c>
      <c r="D2" s="11">
        <v>1</v>
      </c>
      <c r="E2" s="11">
        <v>0.5</v>
      </c>
      <c r="F2" s="11">
        <v>0.5</v>
      </c>
      <c r="G2" s="13" t="s">
        <v>3057</v>
      </c>
      <c r="H2" s="12">
        <v>2</v>
      </c>
      <c r="I2" s="11" t="s">
        <v>62</v>
      </c>
      <c r="J2" s="12" t="s">
        <v>394</v>
      </c>
      <c r="L2" s="71" t="s">
        <v>800</v>
      </c>
      <c r="M2" s="71"/>
      <c r="N2" s="71">
        <v>0</v>
      </c>
      <c r="O2" s="71">
        <v>0</v>
      </c>
      <c r="P2" s="71">
        <v>0</v>
      </c>
      <c r="Q2" s="71">
        <v>0</v>
      </c>
      <c r="R2" s="71">
        <v>0</v>
      </c>
      <c r="S2" s="71">
        <v>0</v>
      </c>
      <c r="T2" s="71">
        <v>0</v>
      </c>
    </row>
    <row r="3" spans="1:20">
      <c r="A3" s="11" t="s">
        <v>63</v>
      </c>
      <c r="B3" s="12">
        <v>5000</v>
      </c>
      <c r="C3" s="12">
        <v>15000</v>
      </c>
      <c r="D3" s="11">
        <v>2</v>
      </c>
      <c r="E3" s="11">
        <v>1</v>
      </c>
      <c r="F3" s="11">
        <v>0.5</v>
      </c>
      <c r="G3" s="13" t="s">
        <v>393</v>
      </c>
      <c r="H3" s="12">
        <v>3</v>
      </c>
      <c r="I3" s="11" t="s">
        <v>63</v>
      </c>
      <c r="J3" s="12" t="s">
        <v>396</v>
      </c>
      <c r="L3" s="71" t="s">
        <v>3600</v>
      </c>
      <c r="M3" s="71" t="s">
        <v>3601</v>
      </c>
      <c r="N3" s="12">
        <v>5000</v>
      </c>
      <c r="O3" s="12">
        <v>24999</v>
      </c>
      <c r="P3" s="71">
        <v>12</v>
      </c>
      <c r="Q3" s="71" t="s">
        <v>658</v>
      </c>
      <c r="R3" s="71" t="s">
        <v>3602</v>
      </c>
      <c r="S3" s="71">
        <v>18</v>
      </c>
      <c r="T3" s="71">
        <v>2268</v>
      </c>
    </row>
    <row r="4" spans="1:20">
      <c r="A4" s="11" t="s">
        <v>64</v>
      </c>
      <c r="B4" s="12">
        <v>15000</v>
      </c>
      <c r="C4" s="12">
        <v>25000</v>
      </c>
      <c r="D4" s="11">
        <v>3</v>
      </c>
      <c r="E4" s="11">
        <v>2</v>
      </c>
      <c r="F4" s="11">
        <v>0.5</v>
      </c>
      <c r="G4" s="13" t="s">
        <v>395</v>
      </c>
      <c r="H4" s="12">
        <v>4</v>
      </c>
      <c r="I4" s="11" t="s">
        <v>64</v>
      </c>
      <c r="J4" s="12" t="s">
        <v>398</v>
      </c>
      <c r="L4" s="71" t="s">
        <v>3603</v>
      </c>
      <c r="M4" s="71" t="s">
        <v>3604</v>
      </c>
      <c r="N4" s="12">
        <v>25000</v>
      </c>
      <c r="O4" s="12">
        <v>59999</v>
      </c>
      <c r="P4" s="71">
        <v>22</v>
      </c>
      <c r="Q4" s="71" t="s">
        <v>659</v>
      </c>
      <c r="R4" s="71" t="s">
        <v>3605</v>
      </c>
      <c r="S4" s="71">
        <v>23</v>
      </c>
      <c r="T4" s="71">
        <v>2268</v>
      </c>
    </row>
    <row r="5" spans="1:20">
      <c r="A5" s="11" t="s">
        <v>65</v>
      </c>
      <c r="B5" s="12">
        <v>25000</v>
      </c>
      <c r="C5" s="12">
        <v>40000</v>
      </c>
      <c r="D5" s="11">
        <v>4</v>
      </c>
      <c r="E5" s="11">
        <v>3</v>
      </c>
      <c r="F5" s="11">
        <v>0.5</v>
      </c>
      <c r="G5" s="13" t="s">
        <v>397</v>
      </c>
      <c r="H5" s="12">
        <v>5</v>
      </c>
      <c r="I5" s="11" t="s">
        <v>65</v>
      </c>
      <c r="J5" s="11" t="s">
        <v>400</v>
      </c>
      <c r="L5" s="71" t="s">
        <v>3606</v>
      </c>
      <c r="M5" s="71" t="s">
        <v>3607</v>
      </c>
      <c r="N5" s="12">
        <v>60000</v>
      </c>
      <c r="O5" s="14">
        <v>139999</v>
      </c>
      <c r="P5" s="71">
        <v>32</v>
      </c>
      <c r="Q5" s="71" t="s">
        <v>661</v>
      </c>
      <c r="R5" s="71" t="s">
        <v>3608</v>
      </c>
      <c r="S5" s="71">
        <v>41</v>
      </c>
      <c r="T5" s="71">
        <v>2268</v>
      </c>
    </row>
    <row r="6" spans="1:20">
      <c r="A6" s="11" t="s">
        <v>66</v>
      </c>
      <c r="B6" s="12">
        <v>40000</v>
      </c>
      <c r="C6" s="12">
        <v>60000</v>
      </c>
      <c r="D6" s="11">
        <v>5</v>
      </c>
      <c r="E6" s="11">
        <v>5</v>
      </c>
      <c r="F6" s="11">
        <v>0.6</v>
      </c>
      <c r="G6" s="13" t="s">
        <v>399</v>
      </c>
      <c r="H6" s="12">
        <v>6</v>
      </c>
      <c r="I6" s="11" t="s">
        <v>66</v>
      </c>
      <c r="J6" s="11"/>
      <c r="L6" s="71" t="s">
        <v>3609</v>
      </c>
      <c r="M6" s="71" t="s">
        <v>3610</v>
      </c>
      <c r="N6" s="12">
        <v>140000</v>
      </c>
      <c r="O6" s="14">
        <v>179999</v>
      </c>
      <c r="P6" s="71">
        <v>48</v>
      </c>
      <c r="Q6" s="71" t="s">
        <v>662</v>
      </c>
      <c r="R6" s="71" t="s">
        <v>3611</v>
      </c>
      <c r="S6" s="71">
        <v>67</v>
      </c>
      <c r="T6" s="71">
        <v>2268</v>
      </c>
    </row>
    <row r="7" spans="1:20">
      <c r="A7" s="11" t="s">
        <v>67</v>
      </c>
      <c r="B7" s="12">
        <v>60000</v>
      </c>
      <c r="C7" s="12">
        <v>80000</v>
      </c>
      <c r="D7" s="11">
        <v>6</v>
      </c>
      <c r="E7" s="11">
        <v>7</v>
      </c>
      <c r="F7" s="11">
        <v>0.6</v>
      </c>
      <c r="G7" s="13" t="s">
        <v>401</v>
      </c>
      <c r="H7" s="12">
        <v>7</v>
      </c>
      <c r="I7" s="11" t="s">
        <v>67</v>
      </c>
      <c r="J7" s="11"/>
      <c r="L7" s="71" t="s">
        <v>3612</v>
      </c>
      <c r="M7" s="71" t="s">
        <v>3613</v>
      </c>
      <c r="N7" s="12">
        <v>180000</v>
      </c>
      <c r="O7" s="14">
        <v>349999</v>
      </c>
      <c r="P7" s="71">
        <v>72</v>
      </c>
      <c r="Q7" s="71" t="s">
        <v>664</v>
      </c>
      <c r="R7" s="71" t="s">
        <v>3611</v>
      </c>
      <c r="S7" s="71">
        <v>110</v>
      </c>
      <c r="T7" s="71">
        <v>2289</v>
      </c>
    </row>
    <row r="8" spans="1:20">
      <c r="A8" s="11" t="s">
        <v>68</v>
      </c>
      <c r="B8" s="12">
        <v>80000</v>
      </c>
      <c r="C8" s="12">
        <v>100000</v>
      </c>
      <c r="D8" s="11">
        <v>7</v>
      </c>
      <c r="E8" s="11">
        <v>9</v>
      </c>
      <c r="F8" s="11">
        <v>0.6</v>
      </c>
      <c r="G8" s="13" t="s">
        <v>402</v>
      </c>
      <c r="H8" s="12">
        <v>8</v>
      </c>
      <c r="I8" s="11" t="s">
        <v>68</v>
      </c>
      <c r="J8" s="11"/>
      <c r="L8" s="71" t="s">
        <v>3614</v>
      </c>
      <c r="M8" s="71" t="s">
        <v>3615</v>
      </c>
      <c r="N8" s="12">
        <v>350000</v>
      </c>
      <c r="O8" s="14">
        <v>449999</v>
      </c>
      <c r="P8" s="71">
        <v>100</v>
      </c>
      <c r="Q8" s="71" t="s">
        <v>665</v>
      </c>
      <c r="R8" s="71" t="s">
        <v>3611</v>
      </c>
      <c r="S8" s="71">
        <v>205</v>
      </c>
      <c r="T8" s="71">
        <v>2303</v>
      </c>
    </row>
    <row r="9" spans="1:20">
      <c r="A9" s="11" t="s">
        <v>69</v>
      </c>
      <c r="B9" s="12">
        <v>100000</v>
      </c>
      <c r="C9" s="12">
        <v>120000</v>
      </c>
      <c r="D9" s="11">
        <v>8</v>
      </c>
      <c r="E9" s="11">
        <v>11</v>
      </c>
      <c r="F9" s="11">
        <v>0.7</v>
      </c>
      <c r="G9" s="13" t="s">
        <v>403</v>
      </c>
      <c r="H9" s="12">
        <v>9</v>
      </c>
      <c r="I9" s="11" t="s">
        <v>69</v>
      </c>
      <c r="J9" s="11"/>
      <c r="L9" s="71" t="s">
        <v>3616</v>
      </c>
      <c r="M9" s="71" t="s">
        <v>3617</v>
      </c>
      <c r="N9" s="12">
        <v>450000</v>
      </c>
      <c r="O9" s="14">
        <v>599999</v>
      </c>
      <c r="P9" s="71">
        <v>180</v>
      </c>
      <c r="Q9" s="71" t="s">
        <v>673</v>
      </c>
      <c r="R9" s="71" t="s">
        <v>3611</v>
      </c>
      <c r="S9" s="71">
        <v>457</v>
      </c>
      <c r="T9" s="71">
        <v>2335</v>
      </c>
    </row>
    <row r="10" spans="1:20">
      <c r="A10" s="11" t="s">
        <v>70</v>
      </c>
      <c r="B10" s="12">
        <v>120000</v>
      </c>
      <c r="C10" s="12">
        <v>140000</v>
      </c>
      <c r="D10" s="11">
        <v>9</v>
      </c>
      <c r="E10" s="11">
        <v>14</v>
      </c>
      <c r="F10" s="11">
        <v>0.7</v>
      </c>
      <c r="G10" s="13" t="s">
        <v>404</v>
      </c>
      <c r="H10" s="12">
        <v>10</v>
      </c>
      <c r="I10" s="11" t="s">
        <v>70</v>
      </c>
      <c r="J10" s="11"/>
      <c r="L10" s="56" t="s">
        <v>3618</v>
      </c>
      <c r="M10" s="56" t="s">
        <v>81</v>
      </c>
      <c r="N10" s="73">
        <v>600000</v>
      </c>
      <c r="O10" s="73">
        <v>700000</v>
      </c>
      <c r="P10" s="56">
        <v>230</v>
      </c>
      <c r="Q10" s="56" t="s">
        <v>674</v>
      </c>
      <c r="R10" s="56" t="s">
        <v>3611</v>
      </c>
      <c r="S10" s="56">
        <v>930</v>
      </c>
      <c r="T10" s="56">
        <v>2347</v>
      </c>
    </row>
    <row r="11" spans="1:20">
      <c r="A11" s="11" t="s">
        <v>71</v>
      </c>
      <c r="B11" s="12">
        <v>140000</v>
      </c>
      <c r="C11" s="12">
        <v>160000</v>
      </c>
      <c r="D11" s="11">
        <v>10</v>
      </c>
      <c r="E11" s="11">
        <v>17</v>
      </c>
      <c r="F11" s="11">
        <v>0.7</v>
      </c>
      <c r="G11" s="13" t="s">
        <v>405</v>
      </c>
      <c r="H11" s="12">
        <v>11</v>
      </c>
      <c r="I11" s="11" t="s">
        <v>71</v>
      </c>
      <c r="J11" s="11"/>
      <c r="L11" s="71" t="s">
        <v>3619</v>
      </c>
      <c r="M11" s="71" t="s">
        <v>3601</v>
      </c>
      <c r="N11" s="12">
        <v>5000</v>
      </c>
      <c r="O11" s="12">
        <v>24999</v>
      </c>
      <c r="P11" s="71">
        <v>8</v>
      </c>
      <c r="Q11" s="71" t="s">
        <v>3620</v>
      </c>
      <c r="R11" s="71" t="s">
        <v>3621</v>
      </c>
      <c r="S11" s="71">
        <v>2267</v>
      </c>
      <c r="T11" s="71">
        <v>12</v>
      </c>
    </row>
    <row r="12" spans="1:20">
      <c r="A12" s="11" t="s">
        <v>72</v>
      </c>
      <c r="B12" s="12">
        <v>160000</v>
      </c>
      <c r="C12" s="12">
        <v>180000</v>
      </c>
      <c r="D12" s="11">
        <v>11</v>
      </c>
      <c r="E12" s="11">
        <v>20</v>
      </c>
      <c r="F12" s="11">
        <v>0.8</v>
      </c>
      <c r="G12" s="13" t="s">
        <v>406</v>
      </c>
      <c r="H12" s="12">
        <v>12</v>
      </c>
      <c r="I12" s="11" t="s">
        <v>72</v>
      </c>
      <c r="J12" s="11"/>
      <c r="L12" s="71" t="s">
        <v>3622</v>
      </c>
      <c r="M12" s="71" t="s">
        <v>3604</v>
      </c>
      <c r="N12" s="12">
        <v>25000</v>
      </c>
      <c r="O12" s="12">
        <v>59999</v>
      </c>
      <c r="P12" s="71">
        <v>10</v>
      </c>
      <c r="Q12" s="71" t="s">
        <v>3623</v>
      </c>
      <c r="R12" s="71" t="s">
        <v>3624</v>
      </c>
      <c r="S12" s="71">
        <v>2267</v>
      </c>
      <c r="T12" s="71">
        <v>20</v>
      </c>
    </row>
    <row r="13" spans="1:20">
      <c r="A13" s="11" t="s">
        <v>73</v>
      </c>
      <c r="B13" s="12">
        <v>180000</v>
      </c>
      <c r="C13" s="12">
        <v>210000</v>
      </c>
      <c r="D13" s="11">
        <v>12</v>
      </c>
      <c r="E13" s="11">
        <v>24</v>
      </c>
      <c r="F13" s="11">
        <v>0.8</v>
      </c>
      <c r="G13" s="13" t="s">
        <v>407</v>
      </c>
      <c r="H13" s="12">
        <v>13</v>
      </c>
      <c r="I13" s="11" t="s">
        <v>73</v>
      </c>
      <c r="J13" s="11"/>
      <c r="L13" s="71" t="s">
        <v>3625</v>
      </c>
      <c r="M13" s="71" t="s">
        <v>3607</v>
      </c>
      <c r="N13" s="12">
        <v>60000</v>
      </c>
      <c r="O13" s="14">
        <v>139999</v>
      </c>
      <c r="P13" s="71">
        <v>15</v>
      </c>
      <c r="Q13" s="71" t="s">
        <v>3626</v>
      </c>
      <c r="R13" s="71" t="s">
        <v>3627</v>
      </c>
      <c r="S13" s="71">
        <v>2267</v>
      </c>
      <c r="T13" s="71">
        <v>45</v>
      </c>
    </row>
    <row r="14" spans="1:20">
      <c r="A14" s="11" t="s">
        <v>74</v>
      </c>
      <c r="B14" s="12">
        <v>210000</v>
      </c>
      <c r="C14" s="12">
        <v>240000</v>
      </c>
      <c r="D14" s="11">
        <v>13</v>
      </c>
      <c r="E14" s="11">
        <v>28</v>
      </c>
      <c r="F14" s="11">
        <v>0.8</v>
      </c>
      <c r="G14" s="13" t="s">
        <v>408</v>
      </c>
      <c r="H14" s="12">
        <v>14</v>
      </c>
      <c r="I14" s="11" t="s">
        <v>74</v>
      </c>
      <c r="J14" s="11"/>
      <c r="L14" s="71" t="s">
        <v>3628</v>
      </c>
      <c r="M14" s="71" t="s">
        <v>3610</v>
      </c>
      <c r="N14" s="12">
        <v>140000</v>
      </c>
      <c r="O14" s="14">
        <v>179999</v>
      </c>
      <c r="P14" s="71">
        <v>22</v>
      </c>
      <c r="Q14" s="71" t="s">
        <v>3629</v>
      </c>
      <c r="R14" s="71" t="s">
        <v>3611</v>
      </c>
      <c r="S14" s="71">
        <v>2268</v>
      </c>
      <c r="T14" s="71">
        <v>70</v>
      </c>
    </row>
    <row r="15" spans="1:20">
      <c r="A15" s="11" t="s">
        <v>75</v>
      </c>
      <c r="B15" s="12">
        <v>240000</v>
      </c>
      <c r="C15" s="12">
        <v>300000</v>
      </c>
      <c r="D15" s="11">
        <v>14</v>
      </c>
      <c r="E15" s="11">
        <v>32</v>
      </c>
      <c r="F15" s="11">
        <v>0.9</v>
      </c>
      <c r="G15" s="13" t="s">
        <v>409</v>
      </c>
      <c r="H15" s="12">
        <v>15</v>
      </c>
      <c r="I15" s="11" t="s">
        <v>75</v>
      </c>
      <c r="J15" s="11"/>
      <c r="L15" s="71" t="s">
        <v>3630</v>
      </c>
      <c r="M15" s="71" t="s">
        <v>73</v>
      </c>
      <c r="N15" s="12">
        <v>180000</v>
      </c>
      <c r="O15" s="12">
        <v>209999</v>
      </c>
      <c r="P15" s="71">
        <v>38</v>
      </c>
      <c r="Q15" s="71" t="s">
        <v>3629</v>
      </c>
      <c r="R15" s="71" t="s">
        <v>3611</v>
      </c>
      <c r="S15" s="71">
        <v>2270</v>
      </c>
      <c r="T15" s="71">
        <v>90</v>
      </c>
    </row>
    <row r="16" spans="1:20">
      <c r="A16" s="11" t="s">
        <v>76</v>
      </c>
      <c r="B16" s="12">
        <v>300000</v>
      </c>
      <c r="C16" s="12">
        <v>350000</v>
      </c>
      <c r="D16" s="11">
        <v>15</v>
      </c>
      <c r="E16" s="11">
        <v>36</v>
      </c>
      <c r="F16" s="11">
        <v>1</v>
      </c>
      <c r="G16" s="13" t="s">
        <v>410</v>
      </c>
      <c r="H16" s="12">
        <v>16</v>
      </c>
      <c r="I16" s="11" t="s">
        <v>76</v>
      </c>
      <c r="J16" s="11"/>
      <c r="L16" s="71" t="s">
        <v>3631</v>
      </c>
      <c r="M16" s="71" t="s">
        <v>3632</v>
      </c>
      <c r="N16" s="12">
        <v>210000</v>
      </c>
      <c r="O16" s="12">
        <v>349999</v>
      </c>
      <c r="P16" s="71">
        <v>75</v>
      </c>
      <c r="Q16" s="71" t="s">
        <v>729</v>
      </c>
      <c r="R16" s="71" t="s">
        <v>3611</v>
      </c>
      <c r="S16" s="71">
        <v>2292</v>
      </c>
      <c r="T16" s="71">
        <v>180</v>
      </c>
    </row>
    <row r="17" spans="1:20">
      <c r="A17" s="11" t="s">
        <v>77</v>
      </c>
      <c r="B17" s="12">
        <v>350000</v>
      </c>
      <c r="C17" s="12">
        <v>400000</v>
      </c>
      <c r="D17" s="11">
        <v>16</v>
      </c>
      <c r="E17" s="11">
        <v>36</v>
      </c>
      <c r="F17" s="11">
        <v>1</v>
      </c>
      <c r="G17" s="13" t="s">
        <v>411</v>
      </c>
      <c r="H17" s="12">
        <v>17</v>
      </c>
      <c r="I17" s="11" t="s">
        <v>77</v>
      </c>
      <c r="J17" s="11"/>
      <c r="L17" s="71" t="s">
        <v>3633</v>
      </c>
      <c r="M17" s="71" t="s">
        <v>3634</v>
      </c>
      <c r="N17" s="12">
        <v>350000</v>
      </c>
      <c r="O17" s="12">
        <v>599999</v>
      </c>
      <c r="P17" s="71">
        <v>120</v>
      </c>
      <c r="Q17" s="71" t="s">
        <v>730</v>
      </c>
      <c r="R17" s="71" t="s">
        <v>3611</v>
      </c>
      <c r="S17" s="71">
        <v>2318</v>
      </c>
      <c r="T17" s="71">
        <v>274</v>
      </c>
    </row>
    <row r="18" spans="1:20">
      <c r="A18" s="11" t="s">
        <v>78</v>
      </c>
      <c r="B18" s="12">
        <v>400000</v>
      </c>
      <c r="C18" s="12">
        <v>450000</v>
      </c>
      <c r="D18" s="11">
        <v>17</v>
      </c>
      <c r="E18" s="11">
        <v>36</v>
      </c>
      <c r="F18" s="11">
        <v>1</v>
      </c>
      <c r="G18" s="13" t="s">
        <v>412</v>
      </c>
      <c r="H18" s="12">
        <v>18</v>
      </c>
      <c r="I18" s="11" t="s">
        <v>78</v>
      </c>
      <c r="J18" s="11"/>
      <c r="L18" s="71" t="s">
        <v>3635</v>
      </c>
      <c r="M18" s="71" t="s">
        <v>62</v>
      </c>
      <c r="N18" s="12">
        <v>1</v>
      </c>
      <c r="O18" s="12">
        <v>4999</v>
      </c>
      <c r="P18" s="71">
        <v>4</v>
      </c>
      <c r="Q18" s="71" t="s">
        <v>720</v>
      </c>
      <c r="R18" s="71" t="s">
        <v>3611</v>
      </c>
      <c r="S18" s="71">
        <v>2326</v>
      </c>
      <c r="T18" s="71">
        <v>5</v>
      </c>
    </row>
    <row r="19" spans="1:20">
      <c r="A19" s="11" t="s">
        <v>79</v>
      </c>
      <c r="B19" s="12">
        <v>450000</v>
      </c>
      <c r="C19" s="12">
        <v>500000</v>
      </c>
      <c r="D19" s="11">
        <v>18</v>
      </c>
      <c r="E19" s="11">
        <v>36</v>
      </c>
      <c r="F19" s="11">
        <v>1</v>
      </c>
      <c r="G19" s="13" t="s">
        <v>413</v>
      </c>
      <c r="H19" s="12">
        <v>19</v>
      </c>
      <c r="I19" s="11" t="s">
        <v>79</v>
      </c>
      <c r="J19" s="11"/>
      <c r="L19" s="71" t="s">
        <v>3636</v>
      </c>
      <c r="M19" s="71" t="s">
        <v>3637</v>
      </c>
      <c r="N19" s="12">
        <v>500000</v>
      </c>
      <c r="O19" s="12">
        <v>700000</v>
      </c>
      <c r="P19" s="71">
        <v>175</v>
      </c>
      <c r="Q19" s="71" t="s">
        <v>731</v>
      </c>
      <c r="R19" s="71" t="s">
        <v>3611</v>
      </c>
      <c r="S19" s="71">
        <v>2329</v>
      </c>
      <c r="T19" s="71">
        <v>398</v>
      </c>
    </row>
    <row r="20" spans="1:20">
      <c r="A20" s="11" t="s">
        <v>80</v>
      </c>
      <c r="B20" s="12">
        <v>500000</v>
      </c>
      <c r="C20" s="12">
        <v>600000</v>
      </c>
      <c r="D20" s="11">
        <v>19</v>
      </c>
      <c r="E20" s="11">
        <v>36</v>
      </c>
      <c r="F20" s="11">
        <v>1</v>
      </c>
      <c r="G20" s="11"/>
      <c r="H20" s="11"/>
      <c r="I20" s="11" t="s">
        <v>80</v>
      </c>
      <c r="J20" s="11"/>
    </row>
    <row r="21" spans="1:20">
      <c r="A21" s="11" t="s">
        <v>81</v>
      </c>
      <c r="B21" s="12">
        <v>600000</v>
      </c>
      <c r="C21" s="12">
        <v>700000</v>
      </c>
      <c r="D21" s="11">
        <v>20</v>
      </c>
      <c r="E21" s="11">
        <v>36</v>
      </c>
      <c r="F21" s="11">
        <v>1</v>
      </c>
      <c r="G21" s="11"/>
      <c r="H21" s="11"/>
      <c r="I21" s="11" t="s">
        <v>81</v>
      </c>
      <c r="J21" s="11"/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9"/>
  <sheetViews>
    <sheetView topLeftCell="A64" workbookViewId="0">
      <selection activeCell="B10" sqref="B10"/>
    </sheetView>
  </sheetViews>
  <sheetFormatPr defaultColWidth="9.140625" defaultRowHeight="15"/>
  <cols>
    <col min="1" max="1" width="11.28515625" style="14" bestFit="1" customWidth="1"/>
    <col min="2" max="2" width="8.140625" style="14" bestFit="1" customWidth="1"/>
    <col min="3" max="3" width="22" style="14" bestFit="1" customWidth="1"/>
    <col min="4" max="4" width="16.85546875" style="14" bestFit="1" customWidth="1"/>
    <col min="5" max="5" width="8.7109375" style="14" bestFit="1" customWidth="1"/>
    <col min="6" max="6" width="13.85546875" style="14" bestFit="1" customWidth="1"/>
    <col min="7" max="7" width="7.42578125" style="14" bestFit="1" customWidth="1"/>
    <col min="8" max="8" width="23" style="14" bestFit="1" customWidth="1"/>
    <col min="9" max="9" width="7.28515625" style="14" bestFit="1" customWidth="1"/>
    <col min="10" max="10" width="6" style="14" bestFit="1" customWidth="1"/>
    <col min="11" max="11" width="19.7109375" style="14" bestFit="1" customWidth="1"/>
    <col min="12" max="16384" width="9.140625" style="14"/>
  </cols>
  <sheetData>
    <row r="1" spans="1:15">
      <c r="A1" s="14" t="s">
        <v>0</v>
      </c>
      <c r="B1" s="14" t="s">
        <v>414</v>
      </c>
      <c r="C1" s="14" t="s">
        <v>415</v>
      </c>
      <c r="D1" s="14" t="s">
        <v>416</v>
      </c>
      <c r="E1" s="14" t="s">
        <v>943</v>
      </c>
      <c r="F1" s="14" t="s">
        <v>421</v>
      </c>
      <c r="G1" s="14" t="s">
        <v>801</v>
      </c>
      <c r="H1" s="14" t="s">
        <v>417</v>
      </c>
      <c r="I1" s="14" t="s">
        <v>418</v>
      </c>
      <c r="J1" s="14" t="s">
        <v>419</v>
      </c>
      <c r="K1" s="14" t="s">
        <v>420</v>
      </c>
    </row>
    <row r="2" spans="1:15">
      <c r="A2" s="14" t="s">
        <v>422</v>
      </c>
      <c r="B2" s="14" t="s">
        <v>436</v>
      </c>
      <c r="C2" s="14" t="s">
        <v>437</v>
      </c>
      <c r="D2" s="14">
        <v>1130</v>
      </c>
      <c r="E2" s="14">
        <v>1</v>
      </c>
      <c r="F2" s="14">
        <v>100000</v>
      </c>
      <c r="G2" s="14">
        <v>0.4</v>
      </c>
      <c r="H2" s="14">
        <v>10</v>
      </c>
      <c r="I2" s="14" t="s">
        <v>802</v>
      </c>
      <c r="J2" s="14">
        <v>23</v>
      </c>
      <c r="K2" s="14">
        <v>2228</v>
      </c>
      <c r="O2" s="14" t="s">
        <v>3893</v>
      </c>
    </row>
    <row r="3" spans="1:15">
      <c r="A3" s="14" t="s">
        <v>422</v>
      </c>
      <c r="B3" s="14" t="s">
        <v>436</v>
      </c>
      <c r="C3" s="14" t="s">
        <v>438</v>
      </c>
      <c r="D3" s="14">
        <v>2850</v>
      </c>
      <c r="E3" s="14">
        <v>25000</v>
      </c>
      <c r="F3" s="14">
        <v>350000</v>
      </c>
      <c r="G3" s="14">
        <v>1.2</v>
      </c>
      <c r="H3" s="14">
        <v>25</v>
      </c>
      <c r="I3" s="14" t="s">
        <v>803</v>
      </c>
      <c r="J3" s="14">
        <v>59</v>
      </c>
      <c r="K3" s="14">
        <v>2239</v>
      </c>
      <c r="O3" s="14" t="s">
        <v>3894</v>
      </c>
    </row>
    <row r="4" spans="1:15">
      <c r="A4" s="14" t="s">
        <v>422</v>
      </c>
      <c r="B4" s="14" t="s">
        <v>436</v>
      </c>
      <c r="C4" s="14" t="s">
        <v>439</v>
      </c>
      <c r="D4" s="14">
        <v>3380</v>
      </c>
      <c r="E4" s="14">
        <v>25000</v>
      </c>
      <c r="F4" s="14">
        <v>400000</v>
      </c>
      <c r="G4" s="14">
        <v>0.8</v>
      </c>
      <c r="H4" s="14">
        <v>30</v>
      </c>
      <c r="I4" s="14" t="s">
        <v>803</v>
      </c>
      <c r="J4" s="14">
        <v>71</v>
      </c>
      <c r="K4" s="14">
        <v>2241</v>
      </c>
      <c r="O4" s="14" t="s">
        <v>3895</v>
      </c>
    </row>
    <row r="5" spans="1:15">
      <c r="A5" s="14" t="s">
        <v>422</v>
      </c>
      <c r="B5" s="14" t="s">
        <v>436</v>
      </c>
      <c r="C5" s="14" t="s">
        <v>440</v>
      </c>
      <c r="D5" s="14">
        <v>3800</v>
      </c>
      <c r="E5" s="14">
        <v>80000</v>
      </c>
      <c r="F5" s="14">
        <v>210000</v>
      </c>
      <c r="G5" s="14">
        <v>1.1000000000000001</v>
      </c>
      <c r="H5" s="14">
        <v>40</v>
      </c>
      <c r="I5" s="14" t="s">
        <v>804</v>
      </c>
      <c r="J5" s="14">
        <v>60</v>
      </c>
      <c r="K5" s="14">
        <v>2243</v>
      </c>
      <c r="O5" s="14" t="s">
        <v>3896</v>
      </c>
    </row>
    <row r="6" spans="1:15">
      <c r="A6" s="14" t="s">
        <v>422</v>
      </c>
      <c r="B6" s="14" t="s">
        <v>436</v>
      </c>
      <c r="C6" s="14" t="s">
        <v>441</v>
      </c>
      <c r="D6" s="14">
        <v>4700</v>
      </c>
      <c r="E6" s="14">
        <v>100000</v>
      </c>
      <c r="F6" s="14">
        <v>350000</v>
      </c>
      <c r="G6" s="14">
        <v>1.5</v>
      </c>
      <c r="H6" s="14">
        <v>50</v>
      </c>
      <c r="I6" s="14" t="s">
        <v>805</v>
      </c>
      <c r="J6" s="14">
        <v>71</v>
      </c>
      <c r="K6" s="14">
        <v>2244</v>
      </c>
      <c r="O6" s="14" t="s">
        <v>3897</v>
      </c>
    </row>
    <row r="7" spans="1:15">
      <c r="A7" s="14" t="s">
        <v>422</v>
      </c>
      <c r="B7" s="14" t="s">
        <v>436</v>
      </c>
      <c r="C7" s="14" t="s">
        <v>442</v>
      </c>
      <c r="D7" s="14">
        <v>4280</v>
      </c>
      <c r="E7" s="14">
        <v>120000</v>
      </c>
      <c r="F7" s="14">
        <v>400000</v>
      </c>
      <c r="G7" s="14">
        <v>1.8</v>
      </c>
      <c r="H7" s="14">
        <v>55</v>
      </c>
      <c r="I7" s="14" t="s">
        <v>806</v>
      </c>
      <c r="J7" s="14">
        <v>90</v>
      </c>
      <c r="K7" s="14">
        <v>2246</v>
      </c>
      <c r="O7" s="14" t="s">
        <v>3898</v>
      </c>
    </row>
    <row r="8" spans="1:15">
      <c r="A8" s="14" t="s">
        <v>422</v>
      </c>
      <c r="B8" s="14" t="s">
        <v>436</v>
      </c>
      <c r="C8" s="14" t="s">
        <v>443</v>
      </c>
      <c r="D8" s="14">
        <v>6300</v>
      </c>
      <c r="E8" s="14">
        <v>100000</v>
      </c>
      <c r="F8" s="14">
        <v>450000</v>
      </c>
      <c r="G8" s="14">
        <v>2.7</v>
      </c>
      <c r="H8" s="14">
        <v>60</v>
      </c>
      <c r="I8" s="14" t="s">
        <v>807</v>
      </c>
      <c r="J8" s="14">
        <v>98</v>
      </c>
      <c r="K8" s="14">
        <v>2251</v>
      </c>
      <c r="O8" s="14" t="s">
        <v>3899</v>
      </c>
    </row>
    <row r="9" spans="1:15">
      <c r="A9" s="14" t="s">
        <v>422</v>
      </c>
      <c r="B9" s="14" t="s">
        <v>436</v>
      </c>
      <c r="C9" s="14" t="s">
        <v>444</v>
      </c>
      <c r="D9" s="14">
        <v>5840</v>
      </c>
      <c r="E9" s="14">
        <v>120000</v>
      </c>
      <c r="F9" s="14">
        <v>700000</v>
      </c>
      <c r="G9" s="14">
        <v>2.5</v>
      </c>
      <c r="H9" s="14">
        <v>75</v>
      </c>
      <c r="I9" s="14" t="s">
        <v>808</v>
      </c>
      <c r="J9" s="14">
        <v>122</v>
      </c>
      <c r="K9" s="14">
        <v>2254</v>
      </c>
      <c r="O9" s="14" t="s">
        <v>3900</v>
      </c>
    </row>
    <row r="10" spans="1:15">
      <c r="A10" s="14" t="s">
        <v>422</v>
      </c>
      <c r="B10" s="14" t="s">
        <v>436</v>
      </c>
      <c r="C10" s="14" t="s">
        <v>445</v>
      </c>
      <c r="D10" s="14">
        <v>7000</v>
      </c>
      <c r="E10" s="14">
        <v>140000</v>
      </c>
      <c r="F10" s="14">
        <v>600000</v>
      </c>
      <c r="G10" s="14">
        <v>2.1</v>
      </c>
      <c r="H10" s="14">
        <v>90</v>
      </c>
      <c r="I10" s="14" t="s">
        <v>809</v>
      </c>
      <c r="J10" s="14">
        <v>147</v>
      </c>
      <c r="K10" s="14">
        <v>2270</v>
      </c>
      <c r="O10" s="14" t="s">
        <v>3901</v>
      </c>
    </row>
    <row r="11" spans="1:15">
      <c r="A11" s="14" t="s">
        <v>422</v>
      </c>
      <c r="B11" s="14" t="s">
        <v>436</v>
      </c>
      <c r="C11" s="14" t="s">
        <v>446</v>
      </c>
      <c r="D11" s="14">
        <v>6070</v>
      </c>
      <c r="E11" s="14">
        <v>160000</v>
      </c>
      <c r="F11" s="14">
        <v>700000</v>
      </c>
      <c r="G11" s="14">
        <v>2.6</v>
      </c>
      <c r="H11" s="14">
        <v>120</v>
      </c>
      <c r="I11" s="14" t="s">
        <v>810</v>
      </c>
      <c r="J11" s="14">
        <v>196</v>
      </c>
      <c r="K11" s="14">
        <v>2276</v>
      </c>
      <c r="O11" s="14" t="s">
        <v>3902</v>
      </c>
    </row>
    <row r="12" spans="1:15">
      <c r="A12" s="14" t="s">
        <v>422</v>
      </c>
      <c r="B12" s="14" t="s">
        <v>436</v>
      </c>
      <c r="C12" s="14" t="s">
        <v>447</v>
      </c>
      <c r="D12" s="14">
        <v>10890</v>
      </c>
      <c r="E12" s="14">
        <v>140000</v>
      </c>
      <c r="F12" s="14">
        <v>500000</v>
      </c>
      <c r="G12" s="14">
        <v>3.2</v>
      </c>
      <c r="H12" s="14">
        <v>140</v>
      </c>
      <c r="I12" s="14" t="s">
        <v>811</v>
      </c>
      <c r="J12" s="14">
        <v>228</v>
      </c>
      <c r="K12" s="14">
        <v>2283</v>
      </c>
      <c r="O12" s="14" t="s">
        <v>3903</v>
      </c>
    </row>
    <row r="13" spans="1:15">
      <c r="A13" s="14" t="s">
        <v>422</v>
      </c>
      <c r="B13" s="14" t="s">
        <v>436</v>
      </c>
      <c r="C13" s="14" t="s">
        <v>448</v>
      </c>
      <c r="D13" s="14">
        <v>11200</v>
      </c>
      <c r="E13" s="14">
        <v>180000</v>
      </c>
      <c r="F13" s="14">
        <v>700000</v>
      </c>
      <c r="G13" s="14">
        <v>3.8</v>
      </c>
      <c r="H13" s="14">
        <v>170</v>
      </c>
      <c r="I13" s="14" t="s">
        <v>812</v>
      </c>
      <c r="J13" s="14">
        <v>277</v>
      </c>
      <c r="K13" s="14">
        <v>2289</v>
      </c>
      <c r="O13" s="14" t="s">
        <v>3904</v>
      </c>
    </row>
    <row r="14" spans="1:15">
      <c r="A14" s="14" t="s">
        <v>422</v>
      </c>
      <c r="B14" s="14" t="s">
        <v>449</v>
      </c>
      <c r="C14" s="14" t="s">
        <v>450</v>
      </c>
      <c r="D14" s="14">
        <v>12520</v>
      </c>
      <c r="E14" s="14">
        <v>160000</v>
      </c>
      <c r="F14" s="14">
        <v>450000</v>
      </c>
      <c r="G14" s="14">
        <v>3.9</v>
      </c>
      <c r="H14" s="14">
        <v>190</v>
      </c>
      <c r="I14" s="14" t="s">
        <v>813</v>
      </c>
      <c r="J14" s="14">
        <v>318</v>
      </c>
      <c r="K14" s="14">
        <v>2330</v>
      </c>
      <c r="O14" s="14" t="s">
        <v>3905</v>
      </c>
    </row>
    <row r="15" spans="1:15">
      <c r="A15" s="14" t="s">
        <v>422</v>
      </c>
      <c r="B15" s="14" t="s">
        <v>449</v>
      </c>
      <c r="C15" s="14" t="s">
        <v>451</v>
      </c>
      <c r="D15" s="14">
        <v>13070</v>
      </c>
      <c r="E15" s="14">
        <v>140000</v>
      </c>
      <c r="F15" s="14">
        <v>600000</v>
      </c>
      <c r="G15" s="14">
        <v>4.3</v>
      </c>
      <c r="H15" s="14">
        <v>200</v>
      </c>
      <c r="I15" s="14" t="s">
        <v>813</v>
      </c>
      <c r="J15" s="14">
        <v>346</v>
      </c>
      <c r="K15" s="14">
        <v>2331</v>
      </c>
      <c r="O15" s="14" t="s">
        <v>3901</v>
      </c>
    </row>
    <row r="16" spans="1:15">
      <c r="A16" s="14" t="s">
        <v>422</v>
      </c>
      <c r="B16" s="14" t="s">
        <v>449</v>
      </c>
      <c r="C16" s="14" t="s">
        <v>452</v>
      </c>
      <c r="D16" s="14">
        <v>11600</v>
      </c>
      <c r="E16" s="14">
        <v>180000</v>
      </c>
      <c r="F16" s="14">
        <v>700000</v>
      </c>
      <c r="G16" s="14">
        <v>4.5</v>
      </c>
      <c r="H16" s="14">
        <v>220</v>
      </c>
      <c r="I16" s="14" t="s">
        <v>814</v>
      </c>
      <c r="J16" s="14">
        <v>427</v>
      </c>
      <c r="K16" s="14">
        <v>2331</v>
      </c>
      <c r="O16" s="14" t="s">
        <v>3904</v>
      </c>
    </row>
    <row r="17" spans="1:15">
      <c r="A17" s="14" t="s">
        <v>422</v>
      </c>
      <c r="B17" s="14" t="s">
        <v>449</v>
      </c>
      <c r="C17" s="14" t="s">
        <v>453</v>
      </c>
      <c r="D17" s="14">
        <v>5950</v>
      </c>
      <c r="E17" s="14">
        <v>80000</v>
      </c>
      <c r="F17" s="14">
        <v>600000</v>
      </c>
      <c r="G17" s="14">
        <v>2.8</v>
      </c>
      <c r="H17" s="14">
        <v>115</v>
      </c>
      <c r="I17" s="14" t="s">
        <v>810</v>
      </c>
      <c r="J17" s="14">
        <v>205</v>
      </c>
      <c r="K17" s="14">
        <v>2335</v>
      </c>
      <c r="O17" s="14" t="s">
        <v>3906</v>
      </c>
    </row>
    <row r="18" spans="1:15">
      <c r="A18" s="14" t="s">
        <v>422</v>
      </c>
      <c r="B18" s="14" t="s">
        <v>449</v>
      </c>
      <c r="C18" s="14" t="s">
        <v>454</v>
      </c>
      <c r="D18" s="14">
        <v>17850</v>
      </c>
      <c r="E18" s="14">
        <v>210000</v>
      </c>
      <c r="F18" s="14">
        <v>700000</v>
      </c>
      <c r="G18" s="14">
        <v>6.1</v>
      </c>
      <c r="H18" s="14">
        <v>300</v>
      </c>
      <c r="I18" s="14" t="s">
        <v>815</v>
      </c>
      <c r="J18" s="14">
        <v>414</v>
      </c>
      <c r="K18" s="14">
        <v>2343</v>
      </c>
      <c r="O18" s="14" t="s">
        <v>3907</v>
      </c>
    </row>
    <row r="19" spans="1:15">
      <c r="A19" s="14" t="s">
        <v>422</v>
      </c>
      <c r="B19" s="14" t="s">
        <v>449</v>
      </c>
      <c r="C19" s="14" t="s">
        <v>455</v>
      </c>
      <c r="D19" s="14">
        <v>23850</v>
      </c>
      <c r="E19" s="14">
        <v>240000</v>
      </c>
      <c r="F19" s="14">
        <v>700000</v>
      </c>
      <c r="G19" s="14">
        <v>7.9</v>
      </c>
      <c r="H19" s="14">
        <v>340</v>
      </c>
      <c r="I19" s="14" t="s">
        <v>816</v>
      </c>
      <c r="J19" s="14">
        <v>469</v>
      </c>
      <c r="K19" s="14">
        <v>2352</v>
      </c>
      <c r="O19" s="14" t="s">
        <v>3908</v>
      </c>
    </row>
    <row r="20" spans="1:15">
      <c r="A20" s="14" t="s">
        <v>422</v>
      </c>
      <c r="B20" s="14" t="s">
        <v>449</v>
      </c>
      <c r="C20" s="14" t="s">
        <v>456</v>
      </c>
      <c r="D20" s="14">
        <v>26100</v>
      </c>
      <c r="E20" s="14">
        <v>240000</v>
      </c>
      <c r="F20" s="14">
        <v>700000</v>
      </c>
      <c r="G20" s="14">
        <v>8.5</v>
      </c>
      <c r="H20" s="14">
        <v>370</v>
      </c>
      <c r="I20" s="14" t="s">
        <v>817</v>
      </c>
      <c r="J20" s="14">
        <v>510</v>
      </c>
      <c r="K20" s="14">
        <v>2355</v>
      </c>
      <c r="O20" s="14" t="s">
        <v>3908</v>
      </c>
    </row>
    <row r="21" spans="1:15">
      <c r="A21" s="14" t="s">
        <v>422</v>
      </c>
      <c r="B21" s="14" t="s">
        <v>449</v>
      </c>
      <c r="C21" s="14" t="s">
        <v>457</v>
      </c>
      <c r="D21" s="14">
        <v>27450</v>
      </c>
      <c r="E21" s="14">
        <v>300000</v>
      </c>
      <c r="F21" s="14">
        <v>700000</v>
      </c>
      <c r="G21" s="14">
        <v>9</v>
      </c>
      <c r="H21" s="14">
        <v>390</v>
      </c>
      <c r="I21" s="14" t="s">
        <v>818</v>
      </c>
      <c r="J21" s="14">
        <v>538</v>
      </c>
      <c r="K21" s="14">
        <v>2357</v>
      </c>
      <c r="O21" s="14" t="s">
        <v>3909</v>
      </c>
    </row>
    <row r="22" spans="1:15">
      <c r="A22" s="14" t="s">
        <v>423</v>
      </c>
      <c r="B22" s="14" t="s">
        <v>436</v>
      </c>
      <c r="C22" s="14" t="s">
        <v>458</v>
      </c>
      <c r="D22" s="14">
        <v>60</v>
      </c>
      <c r="E22" s="14">
        <v>1</v>
      </c>
      <c r="F22" s="14">
        <v>25000</v>
      </c>
      <c r="G22" s="14">
        <v>0.2</v>
      </c>
      <c r="H22" s="14">
        <v>3</v>
      </c>
      <c r="I22" s="14" t="s">
        <v>819</v>
      </c>
      <c r="J22" s="14">
        <v>106</v>
      </c>
      <c r="K22" s="14">
        <v>2240</v>
      </c>
      <c r="O22" s="14" t="s">
        <v>3910</v>
      </c>
    </row>
    <row r="23" spans="1:15">
      <c r="A23" s="14" t="s">
        <v>423</v>
      </c>
      <c r="B23" s="14" t="s">
        <v>436</v>
      </c>
      <c r="C23" s="14" t="s">
        <v>459</v>
      </c>
      <c r="D23" s="14">
        <v>1775</v>
      </c>
      <c r="E23" s="14">
        <v>15000</v>
      </c>
      <c r="F23" s="14">
        <v>40000</v>
      </c>
      <c r="G23" s="14">
        <v>1</v>
      </c>
      <c r="H23" s="14">
        <v>35</v>
      </c>
      <c r="I23" s="14" t="s">
        <v>820</v>
      </c>
      <c r="J23" s="14">
        <v>305</v>
      </c>
      <c r="K23" s="14">
        <v>2243</v>
      </c>
      <c r="O23" s="14" t="s">
        <v>3911</v>
      </c>
    </row>
    <row r="24" spans="1:15">
      <c r="A24" s="14" t="s">
        <v>423</v>
      </c>
      <c r="B24" s="14" t="s">
        <v>436</v>
      </c>
      <c r="C24" s="14" t="s">
        <v>460</v>
      </c>
      <c r="D24" s="14">
        <v>4200</v>
      </c>
      <c r="E24" s="14">
        <v>25000</v>
      </c>
      <c r="F24" s="14">
        <v>140000</v>
      </c>
      <c r="G24" s="14">
        <v>1.4</v>
      </c>
      <c r="H24" s="14">
        <v>50</v>
      </c>
      <c r="I24" s="14" t="s">
        <v>813</v>
      </c>
      <c r="J24" s="14">
        <v>421</v>
      </c>
      <c r="K24" s="14">
        <v>2245</v>
      </c>
      <c r="O24" s="14" t="s">
        <v>3912</v>
      </c>
    </row>
    <row r="25" spans="1:15">
      <c r="A25" s="14" t="s">
        <v>423</v>
      </c>
      <c r="B25" s="14" t="s">
        <v>436</v>
      </c>
      <c r="C25" s="14" t="s">
        <v>461</v>
      </c>
      <c r="D25" s="14">
        <v>4724</v>
      </c>
      <c r="E25" s="14">
        <v>40000</v>
      </c>
      <c r="F25" s="14">
        <v>300000</v>
      </c>
      <c r="G25" s="14">
        <v>2.2000000000000002</v>
      </c>
      <c r="H25" s="14">
        <v>60</v>
      </c>
      <c r="I25" s="14" t="s">
        <v>821</v>
      </c>
      <c r="J25" s="14">
        <v>986</v>
      </c>
      <c r="K25" s="14">
        <v>2248</v>
      </c>
      <c r="O25" s="14" t="s">
        <v>3913</v>
      </c>
    </row>
    <row r="26" spans="1:15">
      <c r="A26" s="14" t="s">
        <v>423</v>
      </c>
      <c r="B26" s="14" t="s">
        <v>436</v>
      </c>
      <c r="C26" s="14" t="s">
        <v>462</v>
      </c>
      <c r="D26" s="14">
        <v>5000</v>
      </c>
      <c r="E26" s="14">
        <v>60000</v>
      </c>
      <c r="F26" s="14">
        <v>210000</v>
      </c>
      <c r="G26" s="14">
        <v>2.8</v>
      </c>
      <c r="H26" s="14">
        <v>80</v>
      </c>
      <c r="I26" s="14" t="s">
        <v>822</v>
      </c>
      <c r="J26" s="14">
        <v>1198</v>
      </c>
      <c r="K26" s="14">
        <v>2252</v>
      </c>
      <c r="O26" s="14" t="s">
        <v>3914</v>
      </c>
    </row>
    <row r="27" spans="1:15">
      <c r="A27" s="14" t="s">
        <v>423</v>
      </c>
      <c r="B27" s="14" t="s">
        <v>436</v>
      </c>
      <c r="C27" s="14" t="s">
        <v>463</v>
      </c>
      <c r="D27" s="14">
        <v>5860</v>
      </c>
      <c r="E27" s="14">
        <v>100000</v>
      </c>
      <c r="F27" s="14">
        <v>300000</v>
      </c>
      <c r="G27" s="14">
        <v>3</v>
      </c>
      <c r="H27" s="14">
        <v>100</v>
      </c>
      <c r="I27" s="14" t="s">
        <v>823</v>
      </c>
      <c r="J27" s="14">
        <v>3170</v>
      </c>
      <c r="K27" s="14">
        <v>2261</v>
      </c>
      <c r="O27" s="14" t="s">
        <v>3915</v>
      </c>
    </row>
    <row r="28" spans="1:15">
      <c r="A28" s="14" t="s">
        <v>423</v>
      </c>
      <c r="B28" s="14" t="s">
        <v>436</v>
      </c>
      <c r="C28" s="14" t="s">
        <v>464</v>
      </c>
      <c r="D28" s="14">
        <v>6980</v>
      </c>
      <c r="E28" s="14">
        <v>120000</v>
      </c>
      <c r="F28" s="14">
        <v>350000</v>
      </c>
      <c r="G28" s="14">
        <v>3.1</v>
      </c>
      <c r="H28" s="14">
        <v>120</v>
      </c>
      <c r="I28" s="14" t="s">
        <v>823</v>
      </c>
      <c r="J28" s="14">
        <v>3816</v>
      </c>
      <c r="K28" s="14">
        <v>2272</v>
      </c>
      <c r="O28" s="14" t="s">
        <v>3916</v>
      </c>
    </row>
    <row r="29" spans="1:15">
      <c r="A29" s="14" t="s">
        <v>423</v>
      </c>
      <c r="B29" s="14" t="s">
        <v>436</v>
      </c>
      <c r="C29" s="14" t="s">
        <v>465</v>
      </c>
      <c r="D29" s="14">
        <v>8650</v>
      </c>
      <c r="E29" s="14">
        <v>140000</v>
      </c>
      <c r="F29" s="14">
        <v>700000</v>
      </c>
      <c r="G29" s="14">
        <v>3.5</v>
      </c>
      <c r="H29" s="14">
        <v>135</v>
      </c>
      <c r="I29" s="14" t="s">
        <v>824</v>
      </c>
      <c r="J29" s="14">
        <v>5187</v>
      </c>
      <c r="K29" s="14">
        <v>2278</v>
      </c>
      <c r="O29" s="14" t="s">
        <v>3917</v>
      </c>
    </row>
    <row r="30" spans="1:15">
      <c r="A30" s="14" t="s">
        <v>423</v>
      </c>
      <c r="B30" s="14" t="s">
        <v>436</v>
      </c>
      <c r="C30" s="14" t="s">
        <v>466</v>
      </c>
      <c r="D30" s="14">
        <v>9820</v>
      </c>
      <c r="E30" s="14">
        <v>140000</v>
      </c>
      <c r="F30" s="14">
        <v>210000</v>
      </c>
      <c r="G30" s="14">
        <v>3.6</v>
      </c>
      <c r="H30" s="14">
        <v>155</v>
      </c>
      <c r="I30" s="14" t="s">
        <v>824</v>
      </c>
      <c r="J30" s="14">
        <v>6278</v>
      </c>
      <c r="K30" s="14">
        <v>2283</v>
      </c>
      <c r="O30" s="14" t="s">
        <v>3918</v>
      </c>
    </row>
    <row r="31" spans="1:15">
      <c r="A31" s="14" t="s">
        <v>423</v>
      </c>
      <c r="B31" s="14" t="s">
        <v>436</v>
      </c>
      <c r="C31" s="14" t="s">
        <v>467</v>
      </c>
      <c r="D31" s="14">
        <v>10725</v>
      </c>
      <c r="E31" s="14">
        <v>160000</v>
      </c>
      <c r="F31" s="14">
        <v>700000</v>
      </c>
      <c r="G31" s="14">
        <v>3.8</v>
      </c>
      <c r="H31" s="14">
        <v>180</v>
      </c>
      <c r="I31" s="14" t="s">
        <v>818</v>
      </c>
      <c r="J31" s="14">
        <v>6500</v>
      </c>
      <c r="K31" s="14">
        <v>2288</v>
      </c>
      <c r="O31" s="14" t="s">
        <v>3902</v>
      </c>
    </row>
    <row r="32" spans="1:15">
      <c r="A32" s="14" t="s">
        <v>423</v>
      </c>
      <c r="B32" s="14" t="s">
        <v>436</v>
      </c>
      <c r="C32" s="14" t="s">
        <v>468</v>
      </c>
      <c r="D32" s="14">
        <v>11050</v>
      </c>
      <c r="E32" s="14">
        <v>160000</v>
      </c>
      <c r="F32" s="14">
        <v>350000</v>
      </c>
      <c r="G32" s="14">
        <v>4</v>
      </c>
      <c r="H32" s="14">
        <v>210</v>
      </c>
      <c r="I32" s="14" t="s">
        <v>825</v>
      </c>
      <c r="J32" s="14">
        <v>8750</v>
      </c>
      <c r="K32" s="14">
        <v>2291</v>
      </c>
      <c r="O32" s="14" t="s">
        <v>3919</v>
      </c>
    </row>
    <row r="33" spans="1:15">
      <c r="A33" s="14" t="s">
        <v>423</v>
      </c>
      <c r="B33" s="14" t="s">
        <v>436</v>
      </c>
      <c r="C33" s="14" t="s">
        <v>469</v>
      </c>
      <c r="D33" s="14">
        <v>11750</v>
      </c>
      <c r="E33" s="14">
        <v>180000</v>
      </c>
      <c r="F33" s="14">
        <v>450000</v>
      </c>
      <c r="G33" s="14">
        <v>4.2</v>
      </c>
      <c r="H33" s="14">
        <v>240</v>
      </c>
      <c r="I33" s="14" t="s">
        <v>826</v>
      </c>
      <c r="J33" s="14">
        <v>9961</v>
      </c>
      <c r="K33" s="14">
        <v>2302</v>
      </c>
      <c r="O33" s="14" t="s">
        <v>3920</v>
      </c>
    </row>
    <row r="34" spans="1:15">
      <c r="A34" s="14" t="s">
        <v>423</v>
      </c>
      <c r="B34" s="14" t="s">
        <v>436</v>
      </c>
      <c r="C34" s="14" t="s">
        <v>470</v>
      </c>
      <c r="D34" s="14">
        <v>21850</v>
      </c>
      <c r="E34" s="14">
        <v>210000</v>
      </c>
      <c r="F34" s="14">
        <v>700000</v>
      </c>
      <c r="G34" s="14">
        <v>5.4</v>
      </c>
      <c r="H34" s="14">
        <v>290</v>
      </c>
      <c r="I34" s="14" t="s">
        <v>827</v>
      </c>
      <c r="J34" s="14">
        <v>9075</v>
      </c>
      <c r="K34" s="14">
        <v>2310</v>
      </c>
      <c r="O34" s="14" t="s">
        <v>3907</v>
      </c>
    </row>
    <row r="35" spans="1:15">
      <c r="A35" s="14" t="s">
        <v>423</v>
      </c>
      <c r="B35" s="14" t="s">
        <v>436</v>
      </c>
      <c r="C35" s="14" t="s">
        <v>471</v>
      </c>
      <c r="D35" s="14">
        <v>24200</v>
      </c>
      <c r="E35" s="14">
        <v>350000</v>
      </c>
      <c r="F35" s="14">
        <v>700000</v>
      </c>
      <c r="G35" s="14">
        <v>5.5</v>
      </c>
      <c r="H35" s="14">
        <v>320</v>
      </c>
      <c r="I35" s="14" t="s">
        <v>827</v>
      </c>
      <c r="J35" s="14">
        <v>8020</v>
      </c>
      <c r="K35" s="14">
        <v>2323</v>
      </c>
      <c r="O35" s="14" t="s">
        <v>3921</v>
      </c>
    </row>
    <row r="36" spans="1:15">
      <c r="A36" s="14" t="s">
        <v>423</v>
      </c>
      <c r="B36" s="14" t="s">
        <v>449</v>
      </c>
      <c r="C36" s="14" t="s">
        <v>472</v>
      </c>
      <c r="D36" s="14">
        <v>1565</v>
      </c>
      <c r="E36" s="14">
        <v>15000</v>
      </c>
      <c r="F36" s="14">
        <v>180000</v>
      </c>
      <c r="G36" s="14">
        <v>0.7</v>
      </c>
      <c r="H36" s="14">
        <v>40</v>
      </c>
      <c r="I36" s="14" t="s">
        <v>828</v>
      </c>
      <c r="J36" s="14">
        <v>1000</v>
      </c>
      <c r="K36" s="14">
        <v>2331</v>
      </c>
      <c r="O36" s="14" t="s">
        <v>3922</v>
      </c>
    </row>
    <row r="37" spans="1:15">
      <c r="A37" s="14" t="s">
        <v>423</v>
      </c>
      <c r="B37" s="14" t="s">
        <v>449</v>
      </c>
      <c r="C37" s="14" t="s">
        <v>473</v>
      </c>
      <c r="D37" s="14">
        <v>2745</v>
      </c>
      <c r="E37" s="14">
        <v>25000</v>
      </c>
      <c r="F37" s="14">
        <v>240000</v>
      </c>
      <c r="G37" s="14">
        <v>1.1000000000000001</v>
      </c>
      <c r="H37" s="14">
        <v>70</v>
      </c>
      <c r="I37" s="14" t="s">
        <v>829</v>
      </c>
      <c r="J37" s="14">
        <v>1760</v>
      </c>
      <c r="K37" s="14">
        <v>2337</v>
      </c>
      <c r="O37" s="14" t="s">
        <v>3923</v>
      </c>
    </row>
    <row r="38" spans="1:15">
      <c r="A38" s="14" t="s">
        <v>423</v>
      </c>
      <c r="B38" s="14" t="s">
        <v>449</v>
      </c>
      <c r="C38" s="14" t="s">
        <v>474</v>
      </c>
      <c r="D38" s="14">
        <v>3335</v>
      </c>
      <c r="E38" s="14">
        <v>60000</v>
      </c>
      <c r="F38" s="14">
        <v>300000</v>
      </c>
      <c r="G38" s="14">
        <v>1.6</v>
      </c>
      <c r="H38" s="14">
        <v>85</v>
      </c>
      <c r="I38" s="14" t="s">
        <v>823</v>
      </c>
      <c r="J38" s="14">
        <v>2140</v>
      </c>
      <c r="K38" s="14">
        <v>2335</v>
      </c>
      <c r="O38" s="14" t="s">
        <v>3924</v>
      </c>
    </row>
    <row r="39" spans="1:15">
      <c r="A39" s="14" t="s">
        <v>423</v>
      </c>
      <c r="B39" s="14" t="s">
        <v>449</v>
      </c>
      <c r="C39" s="14" t="s">
        <v>475</v>
      </c>
      <c r="D39" s="14">
        <v>4310</v>
      </c>
      <c r="E39" s="14">
        <v>100000</v>
      </c>
      <c r="F39" s="14">
        <v>450000</v>
      </c>
      <c r="G39" s="14">
        <v>1.8</v>
      </c>
      <c r="H39" s="14">
        <v>110</v>
      </c>
      <c r="I39" s="14" t="s">
        <v>823</v>
      </c>
      <c r="J39" s="14">
        <v>2760</v>
      </c>
      <c r="K39" s="14">
        <v>2336</v>
      </c>
      <c r="O39" s="14" t="s">
        <v>3899</v>
      </c>
    </row>
    <row r="40" spans="1:15">
      <c r="A40" s="14" t="s">
        <v>423</v>
      </c>
      <c r="B40" s="14" t="s">
        <v>449</v>
      </c>
      <c r="C40" s="14" t="s">
        <v>476</v>
      </c>
      <c r="D40" s="14">
        <v>7835</v>
      </c>
      <c r="E40" s="14">
        <v>140000</v>
      </c>
      <c r="F40" s="14">
        <v>600000</v>
      </c>
      <c r="G40" s="14">
        <v>3.8</v>
      </c>
      <c r="H40" s="14">
        <v>200</v>
      </c>
      <c r="I40" s="14" t="s">
        <v>825</v>
      </c>
      <c r="J40" s="14">
        <v>5000</v>
      </c>
      <c r="K40" s="14">
        <v>2337</v>
      </c>
      <c r="O40" s="14" t="s">
        <v>3901</v>
      </c>
    </row>
    <row r="41" spans="1:15">
      <c r="A41" s="14" t="s">
        <v>423</v>
      </c>
      <c r="B41" s="14" t="s">
        <v>449</v>
      </c>
      <c r="C41" s="14" t="s">
        <v>477</v>
      </c>
      <c r="D41" s="14">
        <v>9785</v>
      </c>
      <c r="E41" s="14">
        <v>160000</v>
      </c>
      <c r="F41" s="14">
        <v>500000</v>
      </c>
      <c r="G41" s="14">
        <v>4.8</v>
      </c>
      <c r="H41" s="14">
        <v>250</v>
      </c>
      <c r="I41" s="14" t="s">
        <v>826</v>
      </c>
      <c r="J41" s="14">
        <v>6260</v>
      </c>
      <c r="K41" s="14">
        <v>2338</v>
      </c>
      <c r="O41" s="14" t="s">
        <v>3925</v>
      </c>
    </row>
    <row r="42" spans="1:15">
      <c r="A42" s="14" t="s">
        <v>423</v>
      </c>
      <c r="B42" s="14" t="s">
        <v>449</v>
      </c>
      <c r="C42" s="14" t="s">
        <v>478</v>
      </c>
      <c r="D42" s="14">
        <v>10990</v>
      </c>
      <c r="E42" s="14">
        <v>180000</v>
      </c>
      <c r="F42" s="14">
        <v>700000</v>
      </c>
      <c r="G42" s="14">
        <v>5.4</v>
      </c>
      <c r="H42" s="14">
        <v>280</v>
      </c>
      <c r="I42" s="14" t="s">
        <v>827</v>
      </c>
      <c r="J42" s="14">
        <v>7000</v>
      </c>
      <c r="K42" s="14">
        <v>2342</v>
      </c>
      <c r="O42" s="14" t="s">
        <v>3904</v>
      </c>
    </row>
    <row r="43" spans="1:15">
      <c r="A43" s="14" t="s">
        <v>423</v>
      </c>
      <c r="B43" s="14" t="s">
        <v>449</v>
      </c>
      <c r="C43" s="14" t="s">
        <v>479</v>
      </c>
      <c r="D43" s="14">
        <v>14220</v>
      </c>
      <c r="E43" s="14">
        <v>210000</v>
      </c>
      <c r="F43" s="14">
        <v>700000</v>
      </c>
      <c r="G43" s="14">
        <v>6.9</v>
      </c>
      <c r="H43" s="14">
        <v>360</v>
      </c>
      <c r="I43" s="14" t="s">
        <v>830</v>
      </c>
      <c r="J43" s="14">
        <v>9000</v>
      </c>
      <c r="K43" s="14">
        <v>2344</v>
      </c>
      <c r="O43" s="14" t="s">
        <v>3907</v>
      </c>
    </row>
    <row r="44" spans="1:15">
      <c r="A44" s="14" t="s">
        <v>423</v>
      </c>
      <c r="B44" s="14" t="s">
        <v>449</v>
      </c>
      <c r="C44" s="14" t="s">
        <v>480</v>
      </c>
      <c r="D44" s="14">
        <v>15760</v>
      </c>
      <c r="E44" s="14">
        <v>240000</v>
      </c>
      <c r="F44" s="14">
        <v>700000</v>
      </c>
      <c r="G44" s="14">
        <v>6.8</v>
      </c>
      <c r="H44" s="14">
        <v>400</v>
      </c>
      <c r="I44" s="14" t="s">
        <v>831</v>
      </c>
      <c r="J44" s="14">
        <v>10020</v>
      </c>
      <c r="K44" s="14">
        <v>2364</v>
      </c>
      <c r="O44" s="14" t="s">
        <v>3908</v>
      </c>
    </row>
    <row r="45" spans="1:15">
      <c r="A45" s="14" t="s">
        <v>423</v>
      </c>
      <c r="B45" s="14" t="s">
        <v>449</v>
      </c>
      <c r="C45" s="14" t="s">
        <v>481</v>
      </c>
      <c r="D45" s="14">
        <v>20380</v>
      </c>
      <c r="E45" s="14">
        <v>350000</v>
      </c>
      <c r="F45" s="14">
        <v>700000</v>
      </c>
      <c r="G45" s="14">
        <v>9</v>
      </c>
      <c r="H45" s="14">
        <v>520</v>
      </c>
      <c r="I45" s="14" t="s">
        <v>832</v>
      </c>
      <c r="J45" s="14">
        <v>13020</v>
      </c>
      <c r="K45" s="14">
        <v>2370</v>
      </c>
      <c r="O45" s="14" t="s">
        <v>3921</v>
      </c>
    </row>
    <row r="46" spans="1:15">
      <c r="A46" s="14" t="s">
        <v>424</v>
      </c>
      <c r="B46" s="14" t="s">
        <v>436</v>
      </c>
      <c r="C46" s="14" t="s">
        <v>482</v>
      </c>
      <c r="D46" s="14">
        <v>390</v>
      </c>
      <c r="E46" s="14">
        <v>1</v>
      </c>
      <c r="F46" s="14">
        <v>15000</v>
      </c>
      <c r="G46" s="14">
        <v>0.2</v>
      </c>
      <c r="H46" s="14">
        <v>5</v>
      </c>
      <c r="I46" s="14" t="s">
        <v>833</v>
      </c>
      <c r="J46" s="14">
        <v>28</v>
      </c>
      <c r="K46" s="14">
        <v>2189</v>
      </c>
      <c r="O46" s="14" t="s">
        <v>3926</v>
      </c>
    </row>
    <row r="47" spans="1:15">
      <c r="A47" s="14" t="s">
        <v>424</v>
      </c>
      <c r="B47" s="14" t="s">
        <v>436</v>
      </c>
      <c r="C47" s="14" t="s">
        <v>483</v>
      </c>
      <c r="D47" s="14">
        <v>790</v>
      </c>
      <c r="E47" s="14">
        <v>1</v>
      </c>
      <c r="F47" s="14">
        <v>40000</v>
      </c>
      <c r="G47" s="14">
        <v>0.4</v>
      </c>
      <c r="H47" s="14">
        <v>10</v>
      </c>
      <c r="I47" s="14" t="s">
        <v>834</v>
      </c>
      <c r="J47" s="14">
        <v>52</v>
      </c>
      <c r="K47" s="14">
        <v>2203</v>
      </c>
      <c r="O47" s="14" t="s">
        <v>3927</v>
      </c>
    </row>
    <row r="48" spans="1:15">
      <c r="A48" s="14" t="s">
        <v>424</v>
      </c>
      <c r="B48" s="14" t="s">
        <v>436</v>
      </c>
      <c r="C48" s="14" t="s">
        <v>484</v>
      </c>
      <c r="D48" s="14">
        <v>1570</v>
      </c>
      <c r="E48" s="14">
        <v>5000</v>
      </c>
      <c r="F48" s="14">
        <v>100000</v>
      </c>
      <c r="G48" s="14">
        <v>0.7</v>
      </c>
      <c r="H48" s="14">
        <v>20</v>
      </c>
      <c r="I48" s="14" t="s">
        <v>835</v>
      </c>
      <c r="J48" s="14">
        <v>100</v>
      </c>
      <c r="K48" s="14">
        <v>2213</v>
      </c>
      <c r="O48" s="14" t="s">
        <v>3928</v>
      </c>
    </row>
    <row r="49" spans="1:15">
      <c r="A49" s="14" t="s">
        <v>424</v>
      </c>
      <c r="B49" s="14" t="s">
        <v>436</v>
      </c>
      <c r="C49" s="14" t="s">
        <v>485</v>
      </c>
      <c r="D49" s="14">
        <v>2350</v>
      </c>
      <c r="E49" s="14">
        <v>15000</v>
      </c>
      <c r="F49" s="14">
        <v>180000</v>
      </c>
      <c r="G49" s="14">
        <v>1.1000000000000001</v>
      </c>
      <c r="H49" s="14">
        <v>30</v>
      </c>
      <c r="I49" s="14" t="s">
        <v>835</v>
      </c>
      <c r="J49" s="14">
        <v>152</v>
      </c>
      <c r="K49" s="14">
        <v>2221</v>
      </c>
      <c r="O49" s="14" t="s">
        <v>3922</v>
      </c>
    </row>
    <row r="50" spans="1:15">
      <c r="A50" s="14" t="s">
        <v>424</v>
      </c>
      <c r="B50" s="14" t="s">
        <v>436</v>
      </c>
      <c r="C50" s="14" t="s">
        <v>486</v>
      </c>
      <c r="D50" s="14">
        <v>3510</v>
      </c>
      <c r="E50" s="14">
        <v>25000</v>
      </c>
      <c r="F50" s="14">
        <v>300000</v>
      </c>
      <c r="G50" s="14">
        <v>1.4</v>
      </c>
      <c r="H50" s="14">
        <v>45</v>
      </c>
      <c r="I50" s="14" t="s">
        <v>836</v>
      </c>
      <c r="J50" s="14">
        <v>224</v>
      </c>
      <c r="K50" s="14">
        <v>2229</v>
      </c>
      <c r="O50" s="14" t="s">
        <v>3929</v>
      </c>
    </row>
    <row r="51" spans="1:15">
      <c r="A51" s="14" t="s">
        <v>424</v>
      </c>
      <c r="B51" s="14" t="s">
        <v>436</v>
      </c>
      <c r="C51" s="14" t="s">
        <v>487</v>
      </c>
      <c r="D51" s="14">
        <v>4700</v>
      </c>
      <c r="E51" s="14">
        <v>40000</v>
      </c>
      <c r="F51" s="14">
        <v>350000</v>
      </c>
      <c r="G51" s="14">
        <v>2.1</v>
      </c>
      <c r="H51" s="14">
        <v>60</v>
      </c>
      <c r="I51" s="14" t="s">
        <v>837</v>
      </c>
      <c r="J51" s="14">
        <v>300</v>
      </c>
      <c r="K51" s="14">
        <v>2236</v>
      </c>
      <c r="O51" s="14" t="s">
        <v>3930</v>
      </c>
    </row>
    <row r="52" spans="1:15">
      <c r="A52" s="14" t="s">
        <v>424</v>
      </c>
      <c r="B52" s="14" t="s">
        <v>436</v>
      </c>
      <c r="C52" s="14" t="s">
        <v>488</v>
      </c>
      <c r="D52" s="14">
        <v>6260</v>
      </c>
      <c r="E52" s="14">
        <v>60000</v>
      </c>
      <c r="F52" s="14">
        <v>450000</v>
      </c>
      <c r="G52" s="14">
        <v>2.2999999999999998</v>
      </c>
      <c r="H52" s="14">
        <v>80</v>
      </c>
      <c r="I52" s="14" t="s">
        <v>838</v>
      </c>
      <c r="J52" s="14">
        <v>400</v>
      </c>
      <c r="K52" s="14">
        <v>2245</v>
      </c>
      <c r="O52" s="14" t="s">
        <v>3931</v>
      </c>
    </row>
    <row r="53" spans="1:15">
      <c r="A53" s="14" t="s">
        <v>424</v>
      </c>
      <c r="B53" s="14" t="s">
        <v>436</v>
      </c>
      <c r="C53" s="14" t="s">
        <v>489</v>
      </c>
      <c r="D53" s="14">
        <v>7050</v>
      </c>
      <c r="E53" s="14">
        <v>80000</v>
      </c>
      <c r="F53" s="14">
        <v>400000</v>
      </c>
      <c r="G53" s="14">
        <v>3</v>
      </c>
      <c r="H53" s="14">
        <v>90</v>
      </c>
      <c r="I53" s="14" t="s">
        <v>838</v>
      </c>
      <c r="J53" s="14">
        <v>452</v>
      </c>
      <c r="K53" s="14">
        <v>2248</v>
      </c>
      <c r="O53" s="14" t="s">
        <v>3932</v>
      </c>
    </row>
    <row r="54" spans="1:15">
      <c r="A54" s="14" t="s">
        <v>424</v>
      </c>
      <c r="B54" s="14" t="s">
        <v>436</v>
      </c>
      <c r="C54" s="14" t="s">
        <v>490</v>
      </c>
      <c r="D54" s="14">
        <v>9430</v>
      </c>
      <c r="E54" s="14">
        <v>100000</v>
      </c>
      <c r="F54" s="14">
        <v>700000</v>
      </c>
      <c r="G54" s="14">
        <v>3.3</v>
      </c>
      <c r="H54" s="14">
        <v>120</v>
      </c>
      <c r="I54" s="14" t="s">
        <v>838</v>
      </c>
      <c r="J54" s="14">
        <v>604</v>
      </c>
      <c r="K54" s="14">
        <v>2253</v>
      </c>
      <c r="O54" s="14" t="s">
        <v>3933</v>
      </c>
    </row>
    <row r="55" spans="1:15">
      <c r="A55" s="14" t="s">
        <v>424</v>
      </c>
      <c r="B55" s="14" t="s">
        <v>436</v>
      </c>
      <c r="C55" s="14" t="s">
        <v>491</v>
      </c>
      <c r="D55" s="14">
        <v>10580</v>
      </c>
      <c r="E55" s="14">
        <v>120000</v>
      </c>
      <c r="F55" s="14">
        <v>500000</v>
      </c>
      <c r="G55" s="14">
        <v>4.2</v>
      </c>
      <c r="H55" s="14">
        <v>135</v>
      </c>
      <c r="I55" s="14" t="s">
        <v>838</v>
      </c>
      <c r="J55" s="14">
        <v>676</v>
      </c>
      <c r="K55" s="14">
        <v>2259</v>
      </c>
      <c r="O55" s="14" t="s">
        <v>3934</v>
      </c>
    </row>
    <row r="56" spans="1:15">
      <c r="A56" s="14" t="s">
        <v>424</v>
      </c>
      <c r="B56" s="14" t="s">
        <v>436</v>
      </c>
      <c r="C56" s="14" t="s">
        <v>492</v>
      </c>
      <c r="D56" s="14">
        <v>7660</v>
      </c>
      <c r="E56" s="14">
        <v>140000</v>
      </c>
      <c r="F56" s="14">
        <v>600000</v>
      </c>
      <c r="G56" s="14">
        <v>4.5</v>
      </c>
      <c r="H56" s="14">
        <v>150</v>
      </c>
      <c r="I56" s="14" t="s">
        <v>838</v>
      </c>
      <c r="J56" s="14">
        <v>752</v>
      </c>
      <c r="K56" s="14">
        <v>2264</v>
      </c>
      <c r="O56" s="14" t="s">
        <v>3901</v>
      </c>
    </row>
    <row r="57" spans="1:15">
      <c r="A57" s="14" t="s">
        <v>424</v>
      </c>
      <c r="B57" s="14" t="s">
        <v>436</v>
      </c>
      <c r="C57" s="14" t="s">
        <v>493</v>
      </c>
      <c r="D57" s="14">
        <v>8625</v>
      </c>
      <c r="E57" s="14">
        <v>180000</v>
      </c>
      <c r="F57" s="14">
        <v>700000</v>
      </c>
      <c r="G57" s="14">
        <v>6.1</v>
      </c>
      <c r="H57" s="14">
        <v>170</v>
      </c>
      <c r="I57" s="14" t="s">
        <v>838</v>
      </c>
      <c r="J57" s="14">
        <v>852</v>
      </c>
      <c r="K57" s="14">
        <v>2270</v>
      </c>
      <c r="O57" s="14" t="s">
        <v>3904</v>
      </c>
    </row>
    <row r="58" spans="1:15">
      <c r="A58" s="14" t="s">
        <v>424</v>
      </c>
      <c r="B58" s="14" t="s">
        <v>436</v>
      </c>
      <c r="C58" s="14" t="s">
        <v>494</v>
      </c>
      <c r="D58" s="14">
        <v>9910</v>
      </c>
      <c r="E58" s="14">
        <v>180000</v>
      </c>
      <c r="F58" s="14">
        <v>500000</v>
      </c>
      <c r="G58" s="14">
        <v>5.4</v>
      </c>
      <c r="H58" s="14">
        <v>195</v>
      </c>
      <c r="I58" s="14" t="s">
        <v>838</v>
      </c>
      <c r="J58" s="14">
        <v>976</v>
      </c>
      <c r="K58" s="14">
        <v>2273</v>
      </c>
      <c r="O58" s="14" t="s">
        <v>3935</v>
      </c>
    </row>
    <row r="59" spans="1:15">
      <c r="A59" s="14" t="s">
        <v>424</v>
      </c>
      <c r="B59" s="14" t="s">
        <v>436</v>
      </c>
      <c r="C59" s="14" t="s">
        <v>495</v>
      </c>
      <c r="D59" s="14">
        <v>11500</v>
      </c>
      <c r="E59" s="14">
        <v>210000</v>
      </c>
      <c r="F59" s="14">
        <v>700000</v>
      </c>
      <c r="G59" s="14">
        <v>6.7</v>
      </c>
      <c r="H59" s="14">
        <v>225</v>
      </c>
      <c r="I59" s="14" t="s">
        <v>838</v>
      </c>
      <c r="J59" s="14">
        <v>1128</v>
      </c>
      <c r="K59" s="14">
        <v>2289</v>
      </c>
      <c r="O59" s="14" t="s">
        <v>3907</v>
      </c>
    </row>
    <row r="60" spans="1:15">
      <c r="A60" s="14" t="s">
        <v>424</v>
      </c>
      <c r="B60" s="14" t="s">
        <v>436</v>
      </c>
      <c r="C60" s="14" t="s">
        <v>496</v>
      </c>
      <c r="D60" s="14">
        <v>13100</v>
      </c>
      <c r="E60" s="14">
        <v>350000</v>
      </c>
      <c r="F60" s="14">
        <v>600000</v>
      </c>
      <c r="G60" s="14">
        <v>7.5</v>
      </c>
      <c r="H60" s="14">
        <v>255</v>
      </c>
      <c r="I60" s="14" t="s">
        <v>838</v>
      </c>
      <c r="J60" s="14">
        <v>1276</v>
      </c>
      <c r="K60" s="14">
        <v>2309</v>
      </c>
      <c r="O60" s="14" t="s">
        <v>3634</v>
      </c>
    </row>
    <row r="61" spans="1:15">
      <c r="A61" s="14" t="s">
        <v>424</v>
      </c>
      <c r="B61" s="14" t="s">
        <v>436</v>
      </c>
      <c r="C61" s="14" t="s">
        <v>497</v>
      </c>
      <c r="D61" s="14">
        <v>15800</v>
      </c>
      <c r="E61" s="14">
        <v>300000</v>
      </c>
      <c r="F61" s="14">
        <v>700000</v>
      </c>
      <c r="G61" s="14">
        <v>9.3000000000000007</v>
      </c>
      <c r="H61" s="14">
        <v>310</v>
      </c>
      <c r="I61" s="14" t="s">
        <v>838</v>
      </c>
      <c r="J61" s="14">
        <v>1552</v>
      </c>
      <c r="K61" s="14">
        <v>2329</v>
      </c>
      <c r="O61" s="14" t="s">
        <v>3909</v>
      </c>
    </row>
    <row r="62" spans="1:15">
      <c r="A62" s="14" t="s">
        <v>424</v>
      </c>
      <c r="B62" s="14" t="s">
        <v>449</v>
      </c>
      <c r="C62" s="14" t="s">
        <v>498</v>
      </c>
      <c r="D62" s="14">
        <v>6250</v>
      </c>
      <c r="E62" s="14">
        <v>80000</v>
      </c>
      <c r="F62" s="14">
        <v>240000</v>
      </c>
      <c r="G62" s="14">
        <v>3.6</v>
      </c>
      <c r="H62" s="14">
        <v>140</v>
      </c>
      <c r="I62" s="14" t="s">
        <v>838</v>
      </c>
      <c r="J62" s="14">
        <v>820</v>
      </c>
      <c r="K62" s="14">
        <v>2330</v>
      </c>
      <c r="O62" s="14" t="s">
        <v>3936</v>
      </c>
    </row>
    <row r="63" spans="1:15">
      <c r="A63" s="14" t="s">
        <v>424</v>
      </c>
      <c r="B63" s="14" t="s">
        <v>449</v>
      </c>
      <c r="C63" s="14" t="s">
        <v>499</v>
      </c>
      <c r="D63" s="14">
        <v>18500</v>
      </c>
      <c r="E63" s="14">
        <v>400000</v>
      </c>
      <c r="F63" s="14">
        <v>700000</v>
      </c>
      <c r="G63" s="14">
        <v>11.3</v>
      </c>
      <c r="H63" s="14">
        <v>365</v>
      </c>
      <c r="I63" s="14" t="s">
        <v>838</v>
      </c>
      <c r="J63" s="14">
        <v>1824</v>
      </c>
      <c r="K63" s="14">
        <v>2332</v>
      </c>
      <c r="O63" s="14" t="s">
        <v>3937</v>
      </c>
    </row>
    <row r="64" spans="1:15">
      <c r="A64" s="14" t="s">
        <v>424</v>
      </c>
      <c r="B64" s="14" t="s">
        <v>449</v>
      </c>
      <c r="C64" s="14" t="s">
        <v>500</v>
      </c>
      <c r="D64" s="14">
        <v>20800</v>
      </c>
      <c r="E64" s="14">
        <v>450000</v>
      </c>
      <c r="F64" s="14">
        <v>700000</v>
      </c>
      <c r="G64" s="14">
        <v>12.1</v>
      </c>
      <c r="H64" s="14">
        <v>410</v>
      </c>
      <c r="I64" s="14" t="s">
        <v>838</v>
      </c>
      <c r="J64" s="14">
        <v>2052</v>
      </c>
      <c r="K64" s="14">
        <v>2348</v>
      </c>
      <c r="O64" s="14" t="s">
        <v>3938</v>
      </c>
    </row>
    <row r="65" spans="1:15">
      <c r="A65" s="14" t="s">
        <v>424</v>
      </c>
      <c r="B65" s="14" t="s">
        <v>449</v>
      </c>
      <c r="C65" s="14" t="s">
        <v>501</v>
      </c>
      <c r="D65" s="14">
        <v>8155</v>
      </c>
      <c r="E65" s="14">
        <v>120000</v>
      </c>
      <c r="F65" s="14">
        <v>400000</v>
      </c>
      <c r="G65" s="14">
        <v>4.9000000000000004</v>
      </c>
      <c r="H65" s="14">
        <v>160</v>
      </c>
      <c r="I65" s="14" t="s">
        <v>838</v>
      </c>
      <c r="J65" s="14">
        <v>963</v>
      </c>
      <c r="K65" s="14">
        <v>2249</v>
      </c>
      <c r="O65" s="14" t="s">
        <v>3898</v>
      </c>
    </row>
    <row r="66" spans="1:15">
      <c r="A66" s="14" t="s">
        <v>424</v>
      </c>
      <c r="B66" s="14" t="s">
        <v>449</v>
      </c>
      <c r="C66" s="14" t="s">
        <v>502</v>
      </c>
      <c r="D66" s="14">
        <v>9985</v>
      </c>
      <c r="E66" s="14">
        <v>160000</v>
      </c>
      <c r="F66" s="14">
        <v>500000</v>
      </c>
      <c r="G66" s="14">
        <v>5.4</v>
      </c>
      <c r="H66" s="14">
        <v>210</v>
      </c>
      <c r="I66" s="14" t="s">
        <v>838</v>
      </c>
      <c r="J66" s="14">
        <v>1067</v>
      </c>
      <c r="K66" s="14">
        <v>2252</v>
      </c>
      <c r="O66" s="14" t="s">
        <v>3925</v>
      </c>
    </row>
    <row r="67" spans="1:15">
      <c r="A67" s="14" t="s">
        <v>424</v>
      </c>
      <c r="B67" s="14" t="s">
        <v>449</v>
      </c>
      <c r="C67" s="14" t="s">
        <v>503</v>
      </c>
      <c r="D67" s="14">
        <v>10600</v>
      </c>
      <c r="E67" s="14">
        <v>180000</v>
      </c>
      <c r="F67" s="14">
        <v>600000</v>
      </c>
      <c r="G67" s="14">
        <v>6.9</v>
      </c>
      <c r="H67" s="14">
        <v>240</v>
      </c>
      <c r="I67" s="14" t="s">
        <v>838</v>
      </c>
      <c r="J67" s="14">
        <v>1262</v>
      </c>
      <c r="K67" s="14">
        <v>2254</v>
      </c>
      <c r="O67" s="14" t="s">
        <v>3939</v>
      </c>
    </row>
    <row r="68" spans="1:15">
      <c r="A68" s="14" t="s">
        <v>424</v>
      </c>
      <c r="B68" s="14" t="s">
        <v>449</v>
      </c>
      <c r="C68" s="14" t="s">
        <v>504</v>
      </c>
      <c r="D68" s="14">
        <v>17250</v>
      </c>
      <c r="E68" s="14">
        <v>210000</v>
      </c>
      <c r="F68" s="14">
        <v>700000</v>
      </c>
      <c r="G68" s="14">
        <v>10.3</v>
      </c>
      <c r="H68" s="14">
        <v>340</v>
      </c>
      <c r="I68" s="14" t="s">
        <v>838</v>
      </c>
      <c r="J68" s="14">
        <v>1758</v>
      </c>
      <c r="K68" s="14">
        <v>2256</v>
      </c>
      <c r="O68" s="14" t="s">
        <v>3907</v>
      </c>
    </row>
    <row r="69" spans="1:15">
      <c r="A69" s="14" t="s">
        <v>424</v>
      </c>
      <c r="B69" s="14" t="s">
        <v>449</v>
      </c>
      <c r="C69" s="14" t="s">
        <v>505</v>
      </c>
      <c r="D69" s="14">
        <v>29650</v>
      </c>
      <c r="E69" s="14">
        <v>400000</v>
      </c>
      <c r="F69" s="14">
        <v>700000</v>
      </c>
      <c r="G69" s="14">
        <v>18.899999999999999</v>
      </c>
      <c r="H69" s="14">
        <v>580</v>
      </c>
      <c r="I69" s="14" t="s">
        <v>838</v>
      </c>
      <c r="J69" s="14">
        <v>2904</v>
      </c>
      <c r="K69" s="14">
        <v>2357</v>
      </c>
      <c r="O69" s="14" t="s">
        <v>3937</v>
      </c>
    </row>
    <row r="70" spans="1:15">
      <c r="A70" s="14" t="s">
        <v>424</v>
      </c>
      <c r="B70" s="14" t="s">
        <v>449</v>
      </c>
      <c r="C70" s="14" t="s">
        <v>506</v>
      </c>
      <c r="D70" s="14">
        <v>31700</v>
      </c>
      <c r="E70" s="14">
        <v>450000</v>
      </c>
      <c r="F70" s="14">
        <v>700000</v>
      </c>
      <c r="G70" s="14">
        <v>16.5</v>
      </c>
      <c r="H70" s="14">
        <v>620</v>
      </c>
      <c r="I70" s="14" t="s">
        <v>838</v>
      </c>
      <c r="J70" s="14">
        <v>3104</v>
      </c>
      <c r="K70" s="14">
        <v>2360</v>
      </c>
      <c r="O70" s="14" t="s">
        <v>3938</v>
      </c>
    </row>
    <row r="71" spans="1:15">
      <c r="A71" s="14" t="s">
        <v>425</v>
      </c>
      <c r="B71" s="14" t="s">
        <v>436</v>
      </c>
      <c r="C71" s="14" t="s">
        <v>507</v>
      </c>
      <c r="D71" s="14">
        <v>160</v>
      </c>
      <c r="E71" s="14">
        <v>1</v>
      </c>
      <c r="F71" s="14">
        <v>15000</v>
      </c>
      <c r="G71" s="14">
        <v>0.1</v>
      </c>
      <c r="H71" s="14">
        <v>2</v>
      </c>
      <c r="I71" s="14" t="s">
        <v>839</v>
      </c>
      <c r="J71" s="14">
        <v>3</v>
      </c>
      <c r="K71" s="14">
        <v>2220</v>
      </c>
      <c r="O71" s="14" t="s">
        <v>3926</v>
      </c>
    </row>
    <row r="72" spans="1:15">
      <c r="A72" s="14" t="s">
        <v>425</v>
      </c>
      <c r="B72" s="14" t="s">
        <v>436</v>
      </c>
      <c r="C72" s="14" t="s">
        <v>508</v>
      </c>
      <c r="D72" s="14">
        <v>310</v>
      </c>
      <c r="E72" s="14">
        <v>5000</v>
      </c>
      <c r="F72" s="14">
        <v>100000</v>
      </c>
      <c r="G72" s="14">
        <v>0.2</v>
      </c>
      <c r="H72" s="14">
        <v>4</v>
      </c>
      <c r="I72" s="14" t="s">
        <v>840</v>
      </c>
      <c r="J72" s="14">
        <v>5</v>
      </c>
      <c r="K72" s="14">
        <v>2228</v>
      </c>
      <c r="O72" s="14" t="s">
        <v>3928</v>
      </c>
    </row>
    <row r="73" spans="1:15">
      <c r="A73" s="14" t="s">
        <v>425</v>
      </c>
      <c r="B73" s="14" t="s">
        <v>436</v>
      </c>
      <c r="C73" s="14" t="s">
        <v>509</v>
      </c>
      <c r="D73" s="14">
        <v>550</v>
      </c>
      <c r="E73" s="14">
        <v>25000</v>
      </c>
      <c r="F73" s="14">
        <v>300000</v>
      </c>
      <c r="G73" s="14">
        <v>0.5</v>
      </c>
      <c r="H73" s="14">
        <v>7</v>
      </c>
      <c r="I73" s="14" t="s">
        <v>841</v>
      </c>
      <c r="J73" s="14">
        <v>9</v>
      </c>
      <c r="K73" s="14">
        <v>2236</v>
      </c>
      <c r="O73" s="14" t="s">
        <v>3929</v>
      </c>
    </row>
    <row r="74" spans="1:15">
      <c r="A74" s="14" t="s">
        <v>425</v>
      </c>
      <c r="B74" s="14" t="s">
        <v>436</v>
      </c>
      <c r="C74" s="14" t="s">
        <v>510</v>
      </c>
      <c r="D74" s="14">
        <v>1180</v>
      </c>
      <c r="E74" s="14">
        <v>15000</v>
      </c>
      <c r="F74" s="14">
        <v>500000</v>
      </c>
      <c r="G74" s="14">
        <v>0.9</v>
      </c>
      <c r="H74" s="14">
        <v>15</v>
      </c>
      <c r="I74" s="14" t="s">
        <v>842</v>
      </c>
      <c r="J74" s="14">
        <v>20</v>
      </c>
      <c r="K74" s="14">
        <v>2240</v>
      </c>
      <c r="O74" s="14" t="s">
        <v>3940</v>
      </c>
    </row>
    <row r="75" spans="1:15">
      <c r="A75" s="14" t="s">
        <v>425</v>
      </c>
      <c r="B75" s="14" t="s">
        <v>436</v>
      </c>
      <c r="C75" s="14" t="s">
        <v>511</v>
      </c>
      <c r="D75" s="14">
        <v>2730</v>
      </c>
      <c r="E75" s="14">
        <v>25000</v>
      </c>
      <c r="F75" s="14">
        <v>400000</v>
      </c>
      <c r="G75" s="14">
        <v>1.3</v>
      </c>
      <c r="H75" s="14">
        <v>35</v>
      </c>
      <c r="I75" s="14" t="s">
        <v>843</v>
      </c>
      <c r="J75" s="14">
        <v>44</v>
      </c>
      <c r="K75" s="14">
        <v>2245</v>
      </c>
      <c r="O75" s="14" t="s">
        <v>3895</v>
      </c>
    </row>
    <row r="76" spans="1:15">
      <c r="A76" s="14" t="s">
        <v>425</v>
      </c>
      <c r="B76" s="14" t="s">
        <v>436</v>
      </c>
      <c r="C76" s="14" t="s">
        <v>512</v>
      </c>
      <c r="D76" s="14">
        <v>3930</v>
      </c>
      <c r="E76" s="14">
        <v>100000</v>
      </c>
      <c r="F76" s="14">
        <v>600000</v>
      </c>
      <c r="G76" s="14">
        <v>2.1</v>
      </c>
      <c r="H76" s="14">
        <v>50</v>
      </c>
      <c r="I76" s="14" t="s">
        <v>805</v>
      </c>
      <c r="J76" s="14">
        <v>63</v>
      </c>
      <c r="K76" s="14">
        <v>2253</v>
      </c>
      <c r="O76" s="14" t="s">
        <v>3941</v>
      </c>
    </row>
    <row r="77" spans="1:15">
      <c r="A77" s="14" t="s">
        <v>425</v>
      </c>
      <c r="B77" s="14" t="s">
        <v>436</v>
      </c>
      <c r="C77" s="14" t="s">
        <v>513</v>
      </c>
      <c r="D77" s="14">
        <v>5110</v>
      </c>
      <c r="E77" s="14">
        <v>120000</v>
      </c>
      <c r="F77" s="14">
        <v>700000</v>
      </c>
      <c r="G77" s="14">
        <v>2.5</v>
      </c>
      <c r="H77" s="14">
        <v>65</v>
      </c>
      <c r="I77" s="14" t="s">
        <v>844</v>
      </c>
      <c r="J77" s="14">
        <v>82</v>
      </c>
      <c r="K77" s="14">
        <v>2266</v>
      </c>
      <c r="O77" s="14" t="s">
        <v>3900</v>
      </c>
    </row>
    <row r="78" spans="1:15">
      <c r="A78" s="14" t="s">
        <v>425</v>
      </c>
      <c r="B78" s="14" t="s">
        <v>436</v>
      </c>
      <c r="C78" s="14" t="s">
        <v>514</v>
      </c>
      <c r="D78" s="14" t="s">
        <v>515</v>
      </c>
      <c r="E78" s="14">
        <v>140000</v>
      </c>
      <c r="F78" s="14">
        <v>600000</v>
      </c>
      <c r="G78" s="14">
        <v>3.5</v>
      </c>
      <c r="H78" s="14">
        <v>80</v>
      </c>
      <c r="I78" s="14" t="s">
        <v>845</v>
      </c>
      <c r="J78" s="14">
        <v>100</v>
      </c>
      <c r="K78" s="14">
        <v>2273</v>
      </c>
      <c r="O78" s="14" t="s">
        <v>3901</v>
      </c>
    </row>
    <row r="79" spans="1:15">
      <c r="A79" s="14" t="s">
        <v>425</v>
      </c>
      <c r="B79" s="14" t="s">
        <v>436</v>
      </c>
      <c r="C79" s="14" t="s">
        <v>516</v>
      </c>
      <c r="D79" s="14">
        <v>7050</v>
      </c>
      <c r="E79" s="14">
        <v>160000</v>
      </c>
      <c r="F79" s="14">
        <v>700000</v>
      </c>
      <c r="G79" s="14">
        <v>3.7</v>
      </c>
      <c r="H79" s="14">
        <v>90</v>
      </c>
      <c r="I79" s="14" t="s">
        <v>809</v>
      </c>
      <c r="J79" s="14">
        <v>113</v>
      </c>
      <c r="K79" s="14">
        <v>2286</v>
      </c>
      <c r="O79" s="14" t="s">
        <v>3902</v>
      </c>
    </row>
    <row r="80" spans="1:15">
      <c r="A80" s="14" t="s">
        <v>425</v>
      </c>
      <c r="B80" s="14" t="s">
        <v>449</v>
      </c>
      <c r="C80" s="14" t="s">
        <v>517</v>
      </c>
      <c r="D80" s="14">
        <v>8250</v>
      </c>
      <c r="E80" s="14">
        <v>100000</v>
      </c>
      <c r="F80" s="14">
        <v>450000</v>
      </c>
      <c r="G80" s="14">
        <v>2.8</v>
      </c>
      <c r="H80" s="14">
        <v>120</v>
      </c>
      <c r="I80" s="14" t="s">
        <v>810</v>
      </c>
      <c r="J80" s="14">
        <v>156</v>
      </c>
      <c r="K80" s="14">
        <v>2330</v>
      </c>
      <c r="O80" s="14" t="s">
        <v>3899</v>
      </c>
    </row>
    <row r="81" spans="1:15">
      <c r="A81" s="14" t="s">
        <v>425</v>
      </c>
      <c r="B81" s="14" t="s">
        <v>449</v>
      </c>
      <c r="C81" s="14" t="s">
        <v>518</v>
      </c>
      <c r="D81" s="14">
        <v>9500</v>
      </c>
      <c r="E81" s="14">
        <v>140000</v>
      </c>
      <c r="F81" s="14">
        <v>500000</v>
      </c>
      <c r="G81" s="14">
        <v>3.9</v>
      </c>
      <c r="H81" s="14">
        <v>155</v>
      </c>
      <c r="I81" s="14" t="s">
        <v>846</v>
      </c>
      <c r="J81" s="14">
        <v>188</v>
      </c>
      <c r="K81" s="14">
        <v>2332</v>
      </c>
      <c r="O81" s="14" t="s">
        <v>3903</v>
      </c>
    </row>
    <row r="82" spans="1:15">
      <c r="A82" s="14" t="s">
        <v>425</v>
      </c>
      <c r="B82" s="14" t="s">
        <v>449</v>
      </c>
      <c r="C82" s="14" t="s">
        <v>519</v>
      </c>
      <c r="D82" s="14">
        <v>13750</v>
      </c>
      <c r="E82" s="14">
        <v>160000</v>
      </c>
      <c r="F82" s="14">
        <v>600000</v>
      </c>
      <c r="G82" s="14">
        <v>5.0999999999999996</v>
      </c>
      <c r="H82" s="14">
        <v>185</v>
      </c>
      <c r="I82" s="14" t="s">
        <v>813</v>
      </c>
      <c r="J82" s="14">
        <v>261</v>
      </c>
      <c r="K82" s="14">
        <v>2335</v>
      </c>
      <c r="O82" s="14" t="s">
        <v>3942</v>
      </c>
    </row>
    <row r="83" spans="1:15">
      <c r="A83" s="14" t="s">
        <v>425</v>
      </c>
      <c r="B83" s="14" t="s">
        <v>449</v>
      </c>
      <c r="C83" s="14" t="s">
        <v>520</v>
      </c>
      <c r="D83" s="14">
        <v>18300</v>
      </c>
      <c r="E83" s="14">
        <v>180000</v>
      </c>
      <c r="F83" s="14">
        <v>700000</v>
      </c>
      <c r="G83" s="14">
        <v>6</v>
      </c>
      <c r="H83" s="14">
        <v>260</v>
      </c>
      <c r="I83" s="14" t="s">
        <v>847</v>
      </c>
      <c r="J83" s="14">
        <v>399</v>
      </c>
      <c r="K83" s="14">
        <v>2337</v>
      </c>
      <c r="O83" s="14" t="s">
        <v>3904</v>
      </c>
    </row>
    <row r="84" spans="1:15">
      <c r="A84" s="14" t="s">
        <v>425</v>
      </c>
      <c r="B84" s="14" t="s">
        <v>449</v>
      </c>
      <c r="C84" s="14" t="s">
        <v>521</v>
      </c>
      <c r="D84" s="14">
        <v>19650</v>
      </c>
      <c r="E84" s="14">
        <v>240000</v>
      </c>
      <c r="F84" s="14">
        <v>700000</v>
      </c>
      <c r="G84" s="14">
        <v>6.4</v>
      </c>
      <c r="H84" s="14">
        <v>325</v>
      </c>
      <c r="I84" s="14" t="s">
        <v>848</v>
      </c>
      <c r="J84" s="14">
        <v>448</v>
      </c>
      <c r="K84" s="14">
        <v>2357</v>
      </c>
      <c r="O84" s="14" t="s">
        <v>3908</v>
      </c>
    </row>
    <row r="85" spans="1:15">
      <c r="A85" s="14" t="s">
        <v>425</v>
      </c>
      <c r="B85" s="14" t="s">
        <v>449</v>
      </c>
      <c r="C85" s="14" t="s">
        <v>522</v>
      </c>
      <c r="D85" s="14">
        <v>2475</v>
      </c>
      <c r="E85" s="14">
        <v>40000</v>
      </c>
      <c r="F85" s="14">
        <v>700000</v>
      </c>
      <c r="G85" s="14">
        <v>1.7</v>
      </c>
      <c r="H85" s="14">
        <v>75</v>
      </c>
      <c r="I85" s="14" t="s">
        <v>808</v>
      </c>
      <c r="J85" s="14">
        <v>120</v>
      </c>
      <c r="K85" s="14">
        <v>2332</v>
      </c>
      <c r="O85" s="14" t="s">
        <v>3943</v>
      </c>
    </row>
    <row r="86" spans="1:15">
      <c r="A86" s="14" t="s">
        <v>425</v>
      </c>
      <c r="B86" s="14" t="s">
        <v>449</v>
      </c>
      <c r="C86" s="14" t="s">
        <v>523</v>
      </c>
      <c r="D86" s="14">
        <v>4950</v>
      </c>
      <c r="E86" s="14">
        <v>100000</v>
      </c>
      <c r="F86" s="14">
        <v>700000</v>
      </c>
      <c r="G86" s="14">
        <v>3.4</v>
      </c>
      <c r="H86" s="14">
        <v>150</v>
      </c>
      <c r="I86" s="14" t="s">
        <v>846</v>
      </c>
      <c r="J86" s="14">
        <v>221</v>
      </c>
      <c r="K86" s="14">
        <v>2336</v>
      </c>
      <c r="O86" s="14" t="s">
        <v>3933</v>
      </c>
    </row>
    <row r="87" spans="1:15">
      <c r="A87" s="14" t="s">
        <v>425</v>
      </c>
      <c r="B87" s="14" t="s">
        <v>449</v>
      </c>
      <c r="C87" s="14" t="s">
        <v>524</v>
      </c>
      <c r="D87" s="14">
        <v>6500</v>
      </c>
      <c r="E87" s="14">
        <v>140000</v>
      </c>
      <c r="F87" s="14">
        <v>700000</v>
      </c>
      <c r="G87" s="14">
        <v>4.5999999999999996</v>
      </c>
      <c r="H87" s="14">
        <v>200</v>
      </c>
      <c r="I87" s="14" t="s">
        <v>849</v>
      </c>
      <c r="J87" s="14">
        <v>294</v>
      </c>
      <c r="K87" s="14">
        <v>2337</v>
      </c>
      <c r="O87" s="14" t="s">
        <v>3917</v>
      </c>
    </row>
    <row r="88" spans="1:15">
      <c r="A88" s="14" t="s">
        <v>425</v>
      </c>
      <c r="B88" s="14" t="s">
        <v>449</v>
      </c>
      <c r="C88" s="14" t="s">
        <v>525</v>
      </c>
      <c r="D88" s="14">
        <v>2845</v>
      </c>
      <c r="E88" s="14">
        <v>60000</v>
      </c>
      <c r="F88" s="14">
        <v>700000</v>
      </c>
      <c r="G88" s="14">
        <v>1.9</v>
      </c>
      <c r="H88" s="14">
        <v>85</v>
      </c>
      <c r="I88" s="14" t="s">
        <v>850</v>
      </c>
      <c r="J88" s="14">
        <v>145</v>
      </c>
      <c r="K88" s="14">
        <v>2341</v>
      </c>
      <c r="O88" s="14" t="s">
        <v>3944</v>
      </c>
    </row>
    <row r="89" spans="1:15">
      <c r="A89" s="14" t="s">
        <v>426</v>
      </c>
      <c r="B89" s="14" t="s">
        <v>526</v>
      </c>
      <c r="C89" s="14" t="s">
        <v>527</v>
      </c>
      <c r="D89" s="14">
        <v>45</v>
      </c>
      <c r="E89" s="14">
        <v>1</v>
      </c>
      <c r="F89" s="14">
        <v>15000</v>
      </c>
      <c r="G89" s="14">
        <v>0.1</v>
      </c>
      <c r="H89" s="14">
        <v>3</v>
      </c>
      <c r="I89" s="14" t="s">
        <v>851</v>
      </c>
      <c r="J89" s="14">
        <v>5</v>
      </c>
      <c r="K89" s="14">
        <v>2120</v>
      </c>
      <c r="O89" s="14" t="s">
        <v>3926</v>
      </c>
    </row>
    <row r="90" spans="1:15">
      <c r="A90" s="14" t="s">
        <v>426</v>
      </c>
      <c r="B90" s="14" t="s">
        <v>526</v>
      </c>
      <c r="C90" s="14" t="s">
        <v>528</v>
      </c>
      <c r="D90" s="14">
        <v>400</v>
      </c>
      <c r="E90" s="14">
        <v>5000</v>
      </c>
      <c r="F90" s="14">
        <v>80000</v>
      </c>
      <c r="G90" s="14">
        <v>0.6</v>
      </c>
      <c r="H90" s="14">
        <v>7</v>
      </c>
      <c r="I90" s="14" t="s">
        <v>852</v>
      </c>
      <c r="J90" s="14">
        <v>9</v>
      </c>
      <c r="K90" s="14">
        <v>2160</v>
      </c>
      <c r="O90" s="14" t="s">
        <v>3945</v>
      </c>
    </row>
    <row r="91" spans="1:15">
      <c r="A91" s="14" t="s">
        <v>426</v>
      </c>
      <c r="B91" s="14" t="s">
        <v>526</v>
      </c>
      <c r="C91" s="14" t="s">
        <v>529</v>
      </c>
      <c r="D91" s="14">
        <v>1200</v>
      </c>
      <c r="E91" s="14">
        <v>5000</v>
      </c>
      <c r="F91" s="14">
        <v>160000</v>
      </c>
      <c r="G91" s="14">
        <v>1</v>
      </c>
      <c r="H91" s="14">
        <v>12</v>
      </c>
      <c r="I91" s="14" t="s">
        <v>853</v>
      </c>
      <c r="J91" s="14">
        <v>15</v>
      </c>
      <c r="K91" s="14">
        <v>2165</v>
      </c>
      <c r="O91" s="14" t="s">
        <v>3946</v>
      </c>
    </row>
    <row r="92" spans="1:15">
      <c r="A92" s="14" t="s">
        <v>426</v>
      </c>
      <c r="B92" s="14" t="s">
        <v>526</v>
      </c>
      <c r="C92" s="14" t="s">
        <v>530</v>
      </c>
      <c r="D92" s="14">
        <v>2100</v>
      </c>
      <c r="E92" s="14">
        <v>160000</v>
      </c>
      <c r="F92" s="14">
        <v>700000</v>
      </c>
      <c r="G92" s="14">
        <v>2.5</v>
      </c>
      <c r="H92" s="14">
        <v>20</v>
      </c>
      <c r="I92" s="14" t="s">
        <v>854</v>
      </c>
      <c r="J92" s="14">
        <v>38</v>
      </c>
      <c r="K92" s="14">
        <v>2169</v>
      </c>
      <c r="O92" s="14" t="s">
        <v>3902</v>
      </c>
    </row>
    <row r="93" spans="1:15">
      <c r="A93" s="14" t="s">
        <v>426</v>
      </c>
      <c r="B93" s="14" t="s">
        <v>526</v>
      </c>
      <c r="C93" s="14" t="s">
        <v>531</v>
      </c>
      <c r="D93" s="14">
        <v>3350</v>
      </c>
      <c r="E93" s="14">
        <v>25000</v>
      </c>
      <c r="F93" s="14">
        <v>210000</v>
      </c>
      <c r="G93" s="14">
        <v>2.1</v>
      </c>
      <c r="H93" s="14">
        <v>20</v>
      </c>
      <c r="I93" s="14" t="s">
        <v>855</v>
      </c>
      <c r="J93" s="14">
        <v>40</v>
      </c>
      <c r="K93" s="14">
        <v>2183</v>
      </c>
      <c r="O93" s="14" t="s">
        <v>3947</v>
      </c>
    </row>
    <row r="94" spans="1:15">
      <c r="A94" s="14" t="s">
        <v>426</v>
      </c>
      <c r="B94" s="14" t="s">
        <v>526</v>
      </c>
      <c r="C94" s="14" t="s">
        <v>532</v>
      </c>
      <c r="D94" s="14">
        <v>60</v>
      </c>
      <c r="E94" s="14">
        <v>1</v>
      </c>
      <c r="F94" s="14">
        <v>15000</v>
      </c>
      <c r="G94" s="14">
        <v>0.1</v>
      </c>
      <c r="H94" s="14">
        <v>2</v>
      </c>
      <c r="I94" s="14" t="s">
        <v>851</v>
      </c>
      <c r="J94" s="14">
        <v>7</v>
      </c>
      <c r="K94" s="14">
        <v>2130</v>
      </c>
      <c r="O94" s="14" t="s">
        <v>3926</v>
      </c>
    </row>
    <row r="95" spans="1:15">
      <c r="A95" s="14" t="s">
        <v>426</v>
      </c>
      <c r="B95" s="14" t="s">
        <v>526</v>
      </c>
      <c r="C95" s="14" t="s">
        <v>533</v>
      </c>
      <c r="D95" s="14">
        <v>525</v>
      </c>
      <c r="E95" s="14">
        <v>15000</v>
      </c>
      <c r="F95" s="14">
        <v>210000</v>
      </c>
      <c r="G95" s="14">
        <v>0.3</v>
      </c>
      <c r="H95" s="14">
        <v>5</v>
      </c>
      <c r="I95" s="14" t="s">
        <v>856</v>
      </c>
      <c r="J95" s="14">
        <v>7</v>
      </c>
      <c r="K95" s="14">
        <v>2138</v>
      </c>
      <c r="O95" s="14" t="s">
        <v>3948</v>
      </c>
    </row>
    <row r="96" spans="1:15">
      <c r="A96" s="14" t="s">
        <v>426</v>
      </c>
      <c r="B96" s="14" t="s">
        <v>526</v>
      </c>
      <c r="C96" s="14" t="s">
        <v>534</v>
      </c>
      <c r="D96" s="14">
        <v>515</v>
      </c>
      <c r="E96" s="14">
        <v>5000</v>
      </c>
      <c r="F96" s="14">
        <v>80000</v>
      </c>
      <c r="G96" s="14">
        <v>0.8</v>
      </c>
      <c r="H96" s="14">
        <v>10</v>
      </c>
      <c r="I96" s="14" t="s">
        <v>857</v>
      </c>
      <c r="J96" s="14">
        <v>16</v>
      </c>
      <c r="K96" s="14">
        <v>2190</v>
      </c>
      <c r="O96" s="14" t="s">
        <v>3945</v>
      </c>
    </row>
    <row r="97" spans="1:15">
      <c r="A97" s="14" t="s">
        <v>426</v>
      </c>
      <c r="B97" s="14" t="s">
        <v>526</v>
      </c>
      <c r="C97" s="14" t="s">
        <v>535</v>
      </c>
      <c r="D97" s="14">
        <v>1125</v>
      </c>
      <c r="E97" s="14">
        <v>60000</v>
      </c>
      <c r="F97" s="14">
        <v>700000</v>
      </c>
      <c r="G97" s="14">
        <v>0.6</v>
      </c>
      <c r="H97" s="14">
        <v>10</v>
      </c>
      <c r="I97" s="14" t="s">
        <v>858</v>
      </c>
      <c r="J97" s="14">
        <v>36</v>
      </c>
      <c r="K97" s="14">
        <v>2150</v>
      </c>
      <c r="O97" s="14" t="s">
        <v>3944</v>
      </c>
    </row>
    <row r="98" spans="1:15">
      <c r="A98" s="14" t="s">
        <v>426</v>
      </c>
      <c r="B98" s="14" t="s">
        <v>526</v>
      </c>
      <c r="C98" s="14" t="s">
        <v>536</v>
      </c>
      <c r="D98" s="14">
        <v>1400</v>
      </c>
      <c r="E98" s="14">
        <v>5000</v>
      </c>
      <c r="F98" s="14">
        <v>180000</v>
      </c>
      <c r="G98" s="14">
        <v>1.3</v>
      </c>
      <c r="H98" s="14">
        <v>15</v>
      </c>
      <c r="I98" s="14" t="s">
        <v>854</v>
      </c>
      <c r="J98" s="14">
        <v>21</v>
      </c>
      <c r="K98" s="14">
        <v>2195</v>
      </c>
      <c r="O98" s="14" t="s">
        <v>3949</v>
      </c>
    </row>
    <row r="99" spans="1:15">
      <c r="A99" s="14" t="s">
        <v>426</v>
      </c>
      <c r="B99" s="14" t="s">
        <v>526</v>
      </c>
      <c r="C99" s="14" t="s">
        <v>537</v>
      </c>
      <c r="D99" s="14">
        <v>2655</v>
      </c>
      <c r="E99" s="14">
        <v>100000</v>
      </c>
      <c r="F99" s="14">
        <v>500000</v>
      </c>
      <c r="G99" s="14">
        <v>2</v>
      </c>
      <c r="H99" s="14">
        <v>15</v>
      </c>
      <c r="I99" s="14" t="s">
        <v>839</v>
      </c>
      <c r="J99" s="14">
        <v>22</v>
      </c>
      <c r="K99" s="14">
        <v>2150</v>
      </c>
      <c r="O99" s="14" t="s">
        <v>3950</v>
      </c>
    </row>
    <row r="100" spans="1:15">
      <c r="A100" s="14" t="s">
        <v>426</v>
      </c>
      <c r="B100" s="14" t="s">
        <v>526</v>
      </c>
      <c r="C100" s="14" t="s">
        <v>538</v>
      </c>
      <c r="D100" s="14">
        <v>3500</v>
      </c>
      <c r="E100" s="14">
        <v>25000</v>
      </c>
      <c r="F100" s="14">
        <v>210000</v>
      </c>
      <c r="G100" s="14">
        <v>2.2999999999999998</v>
      </c>
      <c r="H100" s="14">
        <v>25</v>
      </c>
      <c r="I100" s="14" t="s">
        <v>859</v>
      </c>
      <c r="J100" s="14">
        <v>42</v>
      </c>
      <c r="K100" s="14">
        <v>2195</v>
      </c>
      <c r="O100" s="14" t="s">
        <v>3947</v>
      </c>
    </row>
    <row r="101" spans="1:15">
      <c r="A101" s="14" t="s">
        <v>426</v>
      </c>
      <c r="B101" s="14" t="s">
        <v>526</v>
      </c>
      <c r="C101" s="14" t="s">
        <v>539</v>
      </c>
      <c r="D101" s="14">
        <v>6875</v>
      </c>
      <c r="E101" s="14">
        <v>140000</v>
      </c>
      <c r="F101" s="14">
        <v>700000</v>
      </c>
      <c r="G101" s="14">
        <v>3</v>
      </c>
      <c r="H101" s="14">
        <v>25</v>
      </c>
      <c r="I101" s="14" t="s">
        <v>855</v>
      </c>
      <c r="J101" s="14">
        <v>53</v>
      </c>
      <c r="K101" s="14">
        <v>2167</v>
      </c>
      <c r="O101" s="14" t="s">
        <v>3917</v>
      </c>
    </row>
    <row r="102" spans="1:15">
      <c r="A102" s="14" t="s">
        <v>426</v>
      </c>
      <c r="B102" s="14" t="s">
        <v>526</v>
      </c>
      <c r="C102" s="14" t="s">
        <v>540</v>
      </c>
      <c r="D102" s="14">
        <v>138</v>
      </c>
      <c r="E102" s="14">
        <v>1</v>
      </c>
      <c r="F102" s="14">
        <v>60000</v>
      </c>
      <c r="G102" s="14">
        <v>0.2</v>
      </c>
      <c r="H102" s="14">
        <v>3</v>
      </c>
      <c r="I102" s="14" t="s">
        <v>860</v>
      </c>
      <c r="J102" s="14">
        <v>8</v>
      </c>
      <c r="K102" s="14">
        <v>2183</v>
      </c>
      <c r="O102" s="14" t="s">
        <v>3951</v>
      </c>
    </row>
    <row r="103" spans="1:15">
      <c r="A103" s="14" t="s">
        <v>426</v>
      </c>
      <c r="B103" s="14" t="s">
        <v>526</v>
      </c>
      <c r="C103" s="14" t="s">
        <v>541</v>
      </c>
      <c r="D103" s="14">
        <v>792</v>
      </c>
      <c r="E103" s="14">
        <v>5000</v>
      </c>
      <c r="F103" s="14">
        <v>180000</v>
      </c>
      <c r="G103" s="14">
        <v>0.4</v>
      </c>
      <c r="H103" s="14">
        <v>8</v>
      </c>
      <c r="I103" s="14" t="s">
        <v>861</v>
      </c>
      <c r="J103" s="14">
        <v>15</v>
      </c>
      <c r="K103" s="14">
        <v>2199</v>
      </c>
      <c r="O103" s="14" t="s">
        <v>3949</v>
      </c>
    </row>
    <row r="104" spans="1:15">
      <c r="A104" s="14" t="s">
        <v>426</v>
      </c>
      <c r="B104" s="14" t="s">
        <v>526</v>
      </c>
      <c r="C104" s="14" t="s">
        <v>542</v>
      </c>
      <c r="D104" s="14">
        <v>1608</v>
      </c>
      <c r="E104" s="14">
        <v>40000</v>
      </c>
      <c r="F104" s="14">
        <v>350000</v>
      </c>
      <c r="G104" s="14">
        <v>0.7</v>
      </c>
      <c r="H104" s="14">
        <v>12</v>
      </c>
      <c r="I104" s="14" t="s">
        <v>858</v>
      </c>
      <c r="J104" s="14">
        <v>18</v>
      </c>
      <c r="K104" s="14">
        <v>2207</v>
      </c>
      <c r="O104" s="14" t="s">
        <v>3930</v>
      </c>
    </row>
    <row r="105" spans="1:15">
      <c r="A105" s="14" t="s">
        <v>426</v>
      </c>
      <c r="B105" s="14" t="s">
        <v>526</v>
      </c>
      <c r="C105" s="14" t="s">
        <v>543</v>
      </c>
      <c r="D105" s="14">
        <v>3978</v>
      </c>
      <c r="E105" s="14">
        <v>80000</v>
      </c>
      <c r="F105" s="14">
        <v>300000</v>
      </c>
      <c r="G105" s="14">
        <v>1.3</v>
      </c>
      <c r="H105" s="14">
        <v>18</v>
      </c>
      <c r="I105" s="14" t="s">
        <v>854</v>
      </c>
      <c r="J105" s="14">
        <v>23</v>
      </c>
      <c r="K105" s="14">
        <v>2214</v>
      </c>
      <c r="O105" s="14" t="s">
        <v>3952</v>
      </c>
    </row>
    <row r="106" spans="1:15">
      <c r="A106" s="14" t="s">
        <v>426</v>
      </c>
      <c r="B106" s="14" t="s">
        <v>526</v>
      </c>
      <c r="C106" s="14" t="s">
        <v>544</v>
      </c>
      <c r="D106" s="14">
        <v>1924</v>
      </c>
      <c r="E106" s="14">
        <v>15000</v>
      </c>
      <c r="F106" s="14">
        <v>450000</v>
      </c>
      <c r="G106" s="14">
        <v>0.79999999999999993</v>
      </c>
      <c r="H106" s="14">
        <v>13</v>
      </c>
      <c r="I106" s="14" t="s">
        <v>862</v>
      </c>
      <c r="J106" s="14">
        <v>19</v>
      </c>
      <c r="K106" s="14">
        <v>2220</v>
      </c>
      <c r="O106" s="14" t="s">
        <v>3953</v>
      </c>
    </row>
    <row r="107" spans="1:15">
      <c r="A107" s="14" t="s">
        <v>426</v>
      </c>
      <c r="B107" s="14" t="s">
        <v>526</v>
      </c>
      <c r="C107" s="14" t="s">
        <v>545</v>
      </c>
      <c r="D107" s="14">
        <v>5000</v>
      </c>
      <c r="E107" s="14">
        <v>120000</v>
      </c>
      <c r="F107" s="14">
        <v>700000</v>
      </c>
      <c r="G107" s="14">
        <v>1.5000000000000002</v>
      </c>
      <c r="H107" s="14">
        <v>20</v>
      </c>
      <c r="I107" s="14" t="s">
        <v>859</v>
      </c>
      <c r="J107" s="14">
        <v>26</v>
      </c>
      <c r="K107" s="14">
        <v>2229</v>
      </c>
      <c r="O107" s="14" t="s">
        <v>3900</v>
      </c>
    </row>
    <row r="108" spans="1:15">
      <c r="A108" s="14" t="s">
        <v>426</v>
      </c>
      <c r="B108" s="14" t="s">
        <v>526</v>
      </c>
      <c r="C108" s="14" t="s">
        <v>546</v>
      </c>
      <c r="D108" s="14">
        <v>558</v>
      </c>
      <c r="E108" s="14">
        <v>15000</v>
      </c>
      <c r="F108" s="14">
        <v>120000</v>
      </c>
      <c r="G108" s="14">
        <v>0.3</v>
      </c>
      <c r="H108" s="14">
        <v>6</v>
      </c>
      <c r="I108" s="14" t="s">
        <v>861</v>
      </c>
      <c r="J108" s="14">
        <v>13</v>
      </c>
      <c r="K108" s="14">
        <v>2230</v>
      </c>
      <c r="O108" s="14" t="s">
        <v>3954</v>
      </c>
    </row>
    <row r="109" spans="1:15">
      <c r="A109" s="14" t="s">
        <v>426</v>
      </c>
      <c r="B109" s="14" t="s">
        <v>436</v>
      </c>
      <c r="C109" s="14" t="s">
        <v>547</v>
      </c>
      <c r="D109" s="14">
        <v>50</v>
      </c>
      <c r="E109" s="14">
        <v>1</v>
      </c>
      <c r="F109" s="14">
        <v>15000</v>
      </c>
      <c r="G109" s="14">
        <v>0.1</v>
      </c>
      <c r="H109" s="14">
        <v>2</v>
      </c>
      <c r="I109" s="14" t="s">
        <v>863</v>
      </c>
      <c r="J109" s="14">
        <v>4</v>
      </c>
      <c r="K109" s="14">
        <v>2220</v>
      </c>
      <c r="O109" s="14" t="s">
        <v>3926</v>
      </c>
    </row>
    <row r="110" spans="1:15">
      <c r="A110" s="14" t="s">
        <v>426</v>
      </c>
      <c r="B110" s="14" t="s">
        <v>436</v>
      </c>
      <c r="C110" s="14" t="s">
        <v>548</v>
      </c>
      <c r="D110" s="14">
        <v>30</v>
      </c>
      <c r="E110" s="14">
        <v>1</v>
      </c>
      <c r="F110" s="14">
        <v>40000</v>
      </c>
      <c r="G110" s="14">
        <v>0.1</v>
      </c>
      <c r="H110" s="57">
        <v>2</v>
      </c>
      <c r="I110" s="14" t="s">
        <v>824</v>
      </c>
      <c r="J110" s="14">
        <v>2</v>
      </c>
      <c r="K110" s="14">
        <v>2220</v>
      </c>
      <c r="O110" s="14" t="s">
        <v>3927</v>
      </c>
    </row>
    <row r="111" spans="1:15">
      <c r="A111" s="14" t="s">
        <v>426</v>
      </c>
      <c r="B111" s="14" t="s">
        <v>436</v>
      </c>
      <c r="C111" s="14" t="s">
        <v>549</v>
      </c>
      <c r="D111" s="14">
        <v>450</v>
      </c>
      <c r="E111" s="14">
        <v>1</v>
      </c>
      <c r="F111" s="14">
        <v>140000</v>
      </c>
      <c r="G111" s="14">
        <v>0.3</v>
      </c>
      <c r="H111" s="14">
        <v>5</v>
      </c>
      <c r="I111" s="14" t="s">
        <v>857</v>
      </c>
      <c r="J111" s="14">
        <v>11</v>
      </c>
      <c r="K111" s="14">
        <v>2233</v>
      </c>
      <c r="O111" s="14" t="s">
        <v>3955</v>
      </c>
    </row>
    <row r="112" spans="1:15">
      <c r="A112" s="14" t="s">
        <v>426</v>
      </c>
      <c r="B112" s="14" t="s">
        <v>436</v>
      </c>
      <c r="C112" s="14" t="s">
        <v>550</v>
      </c>
      <c r="D112" s="14">
        <v>250</v>
      </c>
      <c r="E112" s="14">
        <v>1</v>
      </c>
      <c r="F112" s="14">
        <v>300000</v>
      </c>
      <c r="G112" s="14">
        <v>0.2</v>
      </c>
      <c r="H112" s="57">
        <v>5</v>
      </c>
      <c r="I112" s="14" t="s">
        <v>824</v>
      </c>
      <c r="J112" s="14">
        <v>4</v>
      </c>
      <c r="K112" s="14">
        <v>2233</v>
      </c>
      <c r="O112" s="14" t="s">
        <v>3956</v>
      </c>
    </row>
    <row r="113" spans="1:15">
      <c r="A113" s="14" t="s">
        <v>426</v>
      </c>
      <c r="B113" s="14" t="s">
        <v>436</v>
      </c>
      <c r="C113" s="14" t="s">
        <v>551</v>
      </c>
      <c r="D113" s="14">
        <v>1050</v>
      </c>
      <c r="E113" s="14">
        <v>5000</v>
      </c>
      <c r="F113" s="14">
        <v>210000</v>
      </c>
      <c r="G113" s="14">
        <v>0.5</v>
      </c>
      <c r="H113" s="14">
        <v>10</v>
      </c>
      <c r="I113" s="14" t="s">
        <v>862</v>
      </c>
      <c r="J113" s="14">
        <v>17</v>
      </c>
      <c r="K113" s="14">
        <v>2242</v>
      </c>
      <c r="O113" s="14" t="s">
        <v>3957</v>
      </c>
    </row>
    <row r="114" spans="1:15">
      <c r="A114" s="14" t="s">
        <v>426</v>
      </c>
      <c r="B114" s="14" t="s">
        <v>436</v>
      </c>
      <c r="C114" s="14" t="s">
        <v>552</v>
      </c>
      <c r="D114" s="14">
        <v>550</v>
      </c>
      <c r="E114" s="14">
        <v>5000</v>
      </c>
      <c r="F114" s="14">
        <v>300000</v>
      </c>
      <c r="G114" s="14">
        <v>0.3</v>
      </c>
      <c r="H114" s="57">
        <v>10</v>
      </c>
      <c r="I114" s="14" t="s">
        <v>824</v>
      </c>
      <c r="J114" s="14">
        <v>6</v>
      </c>
      <c r="K114" s="14">
        <v>2242</v>
      </c>
      <c r="O114" s="14" t="s">
        <v>3958</v>
      </c>
    </row>
    <row r="115" spans="1:15">
      <c r="A115" s="14" t="s">
        <v>426</v>
      </c>
      <c r="B115" s="14" t="s">
        <v>436</v>
      </c>
      <c r="C115" s="14" t="s">
        <v>553</v>
      </c>
      <c r="D115" s="14">
        <v>2900</v>
      </c>
      <c r="E115" s="14">
        <v>25000</v>
      </c>
      <c r="F115" s="14">
        <v>350000</v>
      </c>
      <c r="G115" s="14">
        <v>0.9</v>
      </c>
      <c r="H115" s="14">
        <v>30</v>
      </c>
      <c r="I115" s="14" t="s">
        <v>855</v>
      </c>
      <c r="J115" s="14">
        <v>48</v>
      </c>
      <c r="K115" s="14">
        <v>2236</v>
      </c>
      <c r="O115" s="14" t="s">
        <v>3894</v>
      </c>
    </row>
    <row r="116" spans="1:15">
      <c r="A116" s="14" t="s">
        <v>426</v>
      </c>
      <c r="B116" s="14" t="s">
        <v>436</v>
      </c>
      <c r="C116" s="14" t="s">
        <v>554</v>
      </c>
      <c r="D116" s="14">
        <v>1500</v>
      </c>
      <c r="E116" s="14">
        <v>15000</v>
      </c>
      <c r="F116" s="14">
        <v>700000</v>
      </c>
      <c r="G116" s="14">
        <v>0.5</v>
      </c>
      <c r="H116" s="57">
        <v>30</v>
      </c>
      <c r="I116" s="14" t="s">
        <v>851</v>
      </c>
      <c r="J116" s="14">
        <v>16</v>
      </c>
      <c r="K116" s="14">
        <v>2236</v>
      </c>
      <c r="O116" s="14" t="s">
        <v>3959</v>
      </c>
    </row>
    <row r="117" spans="1:15">
      <c r="A117" s="14" t="s">
        <v>426</v>
      </c>
      <c r="B117" s="14" t="s">
        <v>436</v>
      </c>
      <c r="C117" s="14" t="s">
        <v>555</v>
      </c>
      <c r="D117" s="14">
        <v>3800</v>
      </c>
      <c r="E117" s="14">
        <v>60000</v>
      </c>
      <c r="F117" s="14">
        <v>210000</v>
      </c>
      <c r="G117" s="14">
        <v>1.1000000000000001</v>
      </c>
      <c r="H117" s="14">
        <v>40</v>
      </c>
      <c r="I117" s="14" t="s">
        <v>864</v>
      </c>
      <c r="J117" s="14">
        <v>60</v>
      </c>
      <c r="K117" s="14">
        <v>2239</v>
      </c>
      <c r="O117" s="14" t="s">
        <v>3914</v>
      </c>
    </row>
    <row r="118" spans="1:15">
      <c r="A118" s="14" t="s">
        <v>426</v>
      </c>
      <c r="B118" s="14" t="s">
        <v>436</v>
      </c>
      <c r="C118" s="14" t="s">
        <v>556</v>
      </c>
      <c r="D118" s="14">
        <v>2000</v>
      </c>
      <c r="E118" s="14">
        <v>25000</v>
      </c>
      <c r="F118" s="14">
        <v>700000</v>
      </c>
      <c r="G118" s="14">
        <v>0.7</v>
      </c>
      <c r="H118" s="57">
        <v>40</v>
      </c>
      <c r="I118" s="14" t="s">
        <v>861</v>
      </c>
      <c r="J118" s="14">
        <v>20</v>
      </c>
      <c r="K118" s="14">
        <v>2239</v>
      </c>
      <c r="O118" s="14" t="s">
        <v>3960</v>
      </c>
    </row>
    <row r="119" spans="1:15">
      <c r="A119" s="14" t="s">
        <v>426</v>
      </c>
      <c r="B119" s="14" t="s">
        <v>436</v>
      </c>
      <c r="C119" s="14" t="s">
        <v>557</v>
      </c>
      <c r="D119" s="14">
        <v>4700</v>
      </c>
      <c r="E119" s="14">
        <v>100000</v>
      </c>
      <c r="F119" s="14">
        <v>350000</v>
      </c>
      <c r="G119" s="14">
        <v>1.5</v>
      </c>
      <c r="H119" s="14">
        <v>50</v>
      </c>
      <c r="I119" s="14" t="s">
        <v>865</v>
      </c>
      <c r="J119" s="14">
        <v>71</v>
      </c>
      <c r="K119" s="14">
        <v>2242</v>
      </c>
      <c r="O119" s="14" t="s">
        <v>3897</v>
      </c>
    </row>
    <row r="120" spans="1:15">
      <c r="A120" s="14" t="s">
        <v>426</v>
      </c>
      <c r="B120" s="14" t="s">
        <v>436</v>
      </c>
      <c r="C120" s="14" t="s">
        <v>558</v>
      </c>
      <c r="D120" s="14">
        <v>2350</v>
      </c>
      <c r="E120" s="14">
        <v>25000</v>
      </c>
      <c r="F120" s="14">
        <v>700000</v>
      </c>
      <c r="G120" s="14">
        <v>1.2</v>
      </c>
      <c r="H120" s="57">
        <v>50</v>
      </c>
      <c r="I120" s="14" t="s">
        <v>852</v>
      </c>
      <c r="J120" s="14">
        <v>24</v>
      </c>
      <c r="K120" s="14">
        <v>2242</v>
      </c>
      <c r="O120" s="14" t="s">
        <v>3960</v>
      </c>
    </row>
    <row r="121" spans="1:15">
      <c r="A121" s="14" t="s">
        <v>426</v>
      </c>
      <c r="B121" s="14" t="s">
        <v>436</v>
      </c>
      <c r="C121" s="14" t="s">
        <v>559</v>
      </c>
      <c r="D121" s="14">
        <v>5000</v>
      </c>
      <c r="E121" s="14">
        <v>60000</v>
      </c>
      <c r="F121" s="14">
        <v>350000</v>
      </c>
      <c r="G121" s="14">
        <v>1.6</v>
      </c>
      <c r="H121" s="14">
        <v>90</v>
      </c>
      <c r="I121" s="14" t="s">
        <v>866</v>
      </c>
      <c r="J121" s="14">
        <v>140</v>
      </c>
      <c r="K121" s="14">
        <v>2301</v>
      </c>
      <c r="O121" s="14" t="s">
        <v>3961</v>
      </c>
    </row>
    <row r="122" spans="1:15">
      <c r="A122" s="14" t="s">
        <v>426</v>
      </c>
      <c r="B122" s="14" t="s">
        <v>436</v>
      </c>
      <c r="C122" s="14" t="s">
        <v>560</v>
      </c>
      <c r="D122" s="14">
        <v>5750</v>
      </c>
      <c r="E122" s="14">
        <v>120000</v>
      </c>
      <c r="F122" s="14">
        <v>450000</v>
      </c>
      <c r="G122" s="14">
        <v>2</v>
      </c>
      <c r="H122" s="14">
        <v>70</v>
      </c>
      <c r="I122" s="14" t="s">
        <v>867</v>
      </c>
      <c r="J122" s="14">
        <v>52</v>
      </c>
      <c r="K122" s="14">
        <v>2248</v>
      </c>
      <c r="O122" s="14" t="s">
        <v>3962</v>
      </c>
    </row>
    <row r="123" spans="1:15">
      <c r="A123" s="14" t="s">
        <v>426</v>
      </c>
      <c r="B123" s="14" t="s">
        <v>436</v>
      </c>
      <c r="C123" s="14" t="s">
        <v>561</v>
      </c>
      <c r="D123" s="14">
        <v>2900</v>
      </c>
      <c r="E123" s="14">
        <v>25000</v>
      </c>
      <c r="F123" s="14">
        <v>700000</v>
      </c>
      <c r="G123" s="14">
        <v>1.7</v>
      </c>
      <c r="H123" s="57">
        <v>70</v>
      </c>
      <c r="I123" s="14" t="s">
        <v>863</v>
      </c>
      <c r="J123" s="14">
        <v>61</v>
      </c>
      <c r="K123" s="14">
        <v>2250</v>
      </c>
      <c r="O123" s="14" t="s">
        <v>3960</v>
      </c>
    </row>
    <row r="124" spans="1:15">
      <c r="A124" s="14" t="s">
        <v>426</v>
      </c>
      <c r="B124" s="14" t="s">
        <v>436</v>
      </c>
      <c r="C124" s="14" t="s">
        <v>562</v>
      </c>
      <c r="D124" s="14">
        <v>5900</v>
      </c>
      <c r="E124" s="14">
        <v>80000</v>
      </c>
      <c r="F124" s="14">
        <v>450000</v>
      </c>
      <c r="G124" s="14">
        <v>2.1</v>
      </c>
      <c r="H124" s="14">
        <v>110</v>
      </c>
      <c r="I124" s="14" t="s">
        <v>820</v>
      </c>
      <c r="J124" s="14">
        <v>170</v>
      </c>
      <c r="K124" s="14">
        <v>2305</v>
      </c>
      <c r="O124" s="14" t="s">
        <v>3963</v>
      </c>
    </row>
    <row r="125" spans="1:15">
      <c r="A125" s="14" t="s">
        <v>426</v>
      </c>
      <c r="B125" s="14" t="s">
        <v>436</v>
      </c>
      <c r="C125" s="14" t="s">
        <v>563</v>
      </c>
      <c r="D125" s="14">
        <v>6000</v>
      </c>
      <c r="E125" s="14">
        <v>140000</v>
      </c>
      <c r="F125" s="14">
        <v>700000</v>
      </c>
      <c r="G125" s="14">
        <v>2</v>
      </c>
      <c r="H125" s="14">
        <v>90</v>
      </c>
      <c r="I125" s="14" t="s">
        <v>813</v>
      </c>
      <c r="J125" s="14">
        <v>150</v>
      </c>
      <c r="K125" s="14">
        <v>2266</v>
      </c>
      <c r="O125" s="14" t="s">
        <v>3917</v>
      </c>
    </row>
    <row r="126" spans="1:15">
      <c r="A126" s="14" t="s">
        <v>426</v>
      </c>
      <c r="B126" s="14" t="s">
        <v>436</v>
      </c>
      <c r="C126" s="14" t="s">
        <v>564</v>
      </c>
      <c r="D126" s="14">
        <v>6100</v>
      </c>
      <c r="E126" s="14">
        <v>120000</v>
      </c>
      <c r="F126" s="14">
        <v>450000</v>
      </c>
      <c r="G126" s="14">
        <v>2.1</v>
      </c>
      <c r="H126" s="14">
        <v>130</v>
      </c>
      <c r="I126" s="14" t="s">
        <v>868</v>
      </c>
      <c r="J126" s="14">
        <v>200</v>
      </c>
      <c r="K126" s="14">
        <v>2272</v>
      </c>
      <c r="O126" s="14" t="s">
        <v>3962</v>
      </c>
    </row>
    <row r="127" spans="1:15">
      <c r="A127" s="14" t="s">
        <v>426</v>
      </c>
      <c r="B127" s="14" t="s">
        <v>436</v>
      </c>
      <c r="C127" s="14" t="s">
        <v>565</v>
      </c>
      <c r="D127" s="14">
        <v>11500</v>
      </c>
      <c r="E127" s="14">
        <v>120000</v>
      </c>
      <c r="F127" s="14">
        <v>700000</v>
      </c>
      <c r="G127" s="14">
        <v>3</v>
      </c>
      <c r="H127" s="14">
        <v>150</v>
      </c>
      <c r="I127" s="14" t="s">
        <v>828</v>
      </c>
      <c r="J127" s="14">
        <v>230</v>
      </c>
      <c r="K127" s="14">
        <v>2280</v>
      </c>
      <c r="O127" s="14" t="s">
        <v>3900</v>
      </c>
    </row>
    <row r="128" spans="1:15">
      <c r="A128" s="14" t="s">
        <v>426</v>
      </c>
      <c r="B128" s="14" t="s">
        <v>436</v>
      </c>
      <c r="C128" s="14" t="s">
        <v>566</v>
      </c>
      <c r="D128" s="14">
        <v>11500</v>
      </c>
      <c r="E128" s="14">
        <v>140000</v>
      </c>
      <c r="F128" s="14">
        <v>700000</v>
      </c>
      <c r="G128" s="14">
        <v>3.1</v>
      </c>
      <c r="H128" s="14">
        <v>180</v>
      </c>
      <c r="I128" s="14" t="s">
        <v>810</v>
      </c>
      <c r="J128" s="14">
        <v>276</v>
      </c>
      <c r="K128" s="14">
        <v>2288</v>
      </c>
      <c r="O128" s="14" t="s">
        <v>3917</v>
      </c>
    </row>
    <row r="129" spans="1:15">
      <c r="A129" s="14" t="s">
        <v>426</v>
      </c>
      <c r="B129" s="14" t="s">
        <v>436</v>
      </c>
      <c r="C129" s="14" t="s">
        <v>567</v>
      </c>
      <c r="D129" s="14">
        <v>11500</v>
      </c>
      <c r="E129" s="14">
        <v>180000</v>
      </c>
      <c r="F129" s="14">
        <v>600000</v>
      </c>
      <c r="G129" s="14">
        <v>3.1</v>
      </c>
      <c r="H129" s="14">
        <v>190</v>
      </c>
      <c r="I129" s="14" t="s">
        <v>811</v>
      </c>
      <c r="J129" s="14">
        <v>283</v>
      </c>
      <c r="K129" s="14">
        <v>2310</v>
      </c>
      <c r="O129" s="14" t="s">
        <v>3939</v>
      </c>
    </row>
    <row r="130" spans="1:15">
      <c r="A130" s="14" t="s">
        <v>426</v>
      </c>
      <c r="B130" s="14" t="s">
        <v>436</v>
      </c>
      <c r="C130" s="14" t="s">
        <v>568</v>
      </c>
      <c r="D130" s="14">
        <v>12000</v>
      </c>
      <c r="E130" s="14">
        <v>160000</v>
      </c>
      <c r="F130" s="14">
        <v>600000</v>
      </c>
      <c r="G130" s="14">
        <v>3.4</v>
      </c>
      <c r="H130" s="14">
        <v>210</v>
      </c>
      <c r="I130" s="14" t="s">
        <v>869</v>
      </c>
      <c r="J130" s="14">
        <v>323</v>
      </c>
      <c r="K130" s="14">
        <v>2284</v>
      </c>
      <c r="O130" s="14" t="s">
        <v>3942</v>
      </c>
    </row>
    <row r="131" spans="1:15">
      <c r="A131" s="14" t="s">
        <v>426</v>
      </c>
      <c r="B131" s="14" t="s">
        <v>436</v>
      </c>
      <c r="C131" s="14" t="s">
        <v>569</v>
      </c>
      <c r="D131" s="14">
        <v>12000</v>
      </c>
      <c r="E131" s="14">
        <v>210000</v>
      </c>
      <c r="F131" s="14">
        <v>700000</v>
      </c>
      <c r="G131" s="14">
        <v>3.5</v>
      </c>
      <c r="H131" s="14">
        <v>220</v>
      </c>
      <c r="I131" s="14" t="s">
        <v>870</v>
      </c>
      <c r="J131" s="14">
        <v>343</v>
      </c>
      <c r="K131" s="14">
        <v>2312</v>
      </c>
      <c r="O131" s="14" t="s">
        <v>3907</v>
      </c>
    </row>
    <row r="132" spans="1:15">
      <c r="A132" s="14" t="s">
        <v>426</v>
      </c>
      <c r="B132" s="14" t="s">
        <v>449</v>
      </c>
      <c r="C132" s="14" t="s">
        <v>570</v>
      </c>
      <c r="D132" s="14">
        <v>14250</v>
      </c>
      <c r="E132" s="14">
        <v>180000</v>
      </c>
      <c r="F132" s="14">
        <v>700000</v>
      </c>
      <c r="G132" s="14">
        <v>4.9000000000000004</v>
      </c>
      <c r="H132" s="14">
        <v>240</v>
      </c>
      <c r="I132" s="14" t="s">
        <v>849</v>
      </c>
      <c r="J132" s="14">
        <v>368</v>
      </c>
      <c r="K132" s="14">
        <v>2331</v>
      </c>
      <c r="O132" s="14" t="s">
        <v>3904</v>
      </c>
    </row>
    <row r="133" spans="1:15">
      <c r="A133" s="14" t="s">
        <v>426</v>
      </c>
      <c r="B133" s="14" t="s">
        <v>449</v>
      </c>
      <c r="C133" s="14" t="s">
        <v>571</v>
      </c>
      <c r="D133" s="14">
        <v>15000</v>
      </c>
      <c r="E133" s="14">
        <v>240000</v>
      </c>
      <c r="F133" s="14">
        <v>700000</v>
      </c>
      <c r="G133" s="14">
        <v>4</v>
      </c>
      <c r="H133" s="14">
        <v>250</v>
      </c>
      <c r="I133" s="14" t="s">
        <v>849</v>
      </c>
      <c r="J133" s="14">
        <v>387</v>
      </c>
      <c r="K133" s="14">
        <v>2320</v>
      </c>
      <c r="O133" s="14" t="s">
        <v>3908</v>
      </c>
    </row>
    <row r="134" spans="1:15">
      <c r="A134" s="14" t="s">
        <v>426</v>
      </c>
      <c r="B134" s="14" t="s">
        <v>449</v>
      </c>
      <c r="C134" s="14" t="s">
        <v>572</v>
      </c>
      <c r="D134" s="14">
        <v>18300</v>
      </c>
      <c r="E134" s="14">
        <v>180000</v>
      </c>
      <c r="F134" s="14">
        <v>700000</v>
      </c>
      <c r="G134" s="14">
        <v>6</v>
      </c>
      <c r="H134" s="14">
        <v>260</v>
      </c>
      <c r="I134" s="14" t="s">
        <v>871</v>
      </c>
      <c r="J134" s="14">
        <v>399</v>
      </c>
      <c r="K134" s="14">
        <v>2338</v>
      </c>
      <c r="O134" s="14" t="s">
        <v>3904</v>
      </c>
    </row>
    <row r="135" spans="1:15">
      <c r="A135" s="14" t="s">
        <v>426</v>
      </c>
      <c r="B135" s="14" t="s">
        <v>449</v>
      </c>
      <c r="C135" s="14" t="s">
        <v>573</v>
      </c>
      <c r="D135" s="14">
        <v>17850</v>
      </c>
      <c r="E135" s="14">
        <v>210000</v>
      </c>
      <c r="F135" s="14">
        <v>700000</v>
      </c>
      <c r="G135" s="14">
        <v>6.1</v>
      </c>
      <c r="H135" s="14">
        <v>300</v>
      </c>
      <c r="I135" s="14" t="s">
        <v>847</v>
      </c>
      <c r="J135" s="14">
        <v>460</v>
      </c>
      <c r="K135" s="14">
        <v>2343</v>
      </c>
      <c r="O135" s="14" t="s">
        <v>3907</v>
      </c>
    </row>
    <row r="136" spans="1:15">
      <c r="A136" s="14" t="s">
        <v>426</v>
      </c>
      <c r="B136" s="14" t="s">
        <v>449</v>
      </c>
      <c r="C136" s="14" t="s">
        <v>574</v>
      </c>
      <c r="D136" s="14">
        <v>22500</v>
      </c>
      <c r="E136" s="14">
        <v>240000</v>
      </c>
      <c r="F136" s="14">
        <v>700000</v>
      </c>
      <c r="G136" s="14">
        <v>7.4</v>
      </c>
      <c r="H136" s="14">
        <v>320</v>
      </c>
      <c r="I136" s="14" t="s">
        <v>872</v>
      </c>
      <c r="J136" s="14">
        <v>491</v>
      </c>
      <c r="K136" s="14">
        <v>2347</v>
      </c>
      <c r="O136" s="14" t="s">
        <v>3908</v>
      </c>
    </row>
    <row r="137" spans="1:15">
      <c r="A137" s="14" t="s">
        <v>426</v>
      </c>
      <c r="B137" s="14" t="s">
        <v>449</v>
      </c>
      <c r="C137" s="14" t="s">
        <v>575</v>
      </c>
      <c r="D137" s="14">
        <v>23250</v>
      </c>
      <c r="E137" s="14">
        <v>240000</v>
      </c>
      <c r="F137" s="14">
        <v>700000</v>
      </c>
      <c r="G137" s="14">
        <v>7.6</v>
      </c>
      <c r="H137" s="14">
        <v>330</v>
      </c>
      <c r="I137" s="14" t="s">
        <v>815</v>
      </c>
      <c r="J137" s="14">
        <v>506</v>
      </c>
      <c r="K137" s="14">
        <v>2350</v>
      </c>
      <c r="O137" s="14" t="s">
        <v>3908</v>
      </c>
    </row>
    <row r="138" spans="1:15">
      <c r="A138" s="14" t="s">
        <v>426</v>
      </c>
      <c r="B138" s="14" t="s">
        <v>449</v>
      </c>
      <c r="C138" s="14" t="s">
        <v>576</v>
      </c>
      <c r="D138" s="14">
        <v>23850</v>
      </c>
      <c r="E138" s="14">
        <v>240000</v>
      </c>
      <c r="F138" s="14">
        <v>700000</v>
      </c>
      <c r="G138" s="14">
        <v>7.9</v>
      </c>
      <c r="H138" s="14">
        <v>340</v>
      </c>
      <c r="I138" s="14" t="s">
        <v>815</v>
      </c>
      <c r="J138" s="14">
        <v>521</v>
      </c>
      <c r="K138" s="14">
        <v>2352</v>
      </c>
      <c r="O138" s="14" t="s">
        <v>3908</v>
      </c>
    </row>
    <row r="139" spans="1:15">
      <c r="A139" s="14" t="s">
        <v>426</v>
      </c>
      <c r="B139" s="14" t="s">
        <v>449</v>
      </c>
      <c r="C139" s="14" t="s">
        <v>577</v>
      </c>
      <c r="D139" s="14">
        <v>19650</v>
      </c>
      <c r="E139" s="14">
        <v>240000</v>
      </c>
      <c r="F139" s="14">
        <v>700000</v>
      </c>
      <c r="G139" s="14">
        <v>6.4</v>
      </c>
      <c r="H139" s="14">
        <v>325</v>
      </c>
      <c r="I139" s="14" t="s">
        <v>872</v>
      </c>
      <c r="J139" s="14">
        <v>498</v>
      </c>
      <c r="K139" s="14">
        <v>2359</v>
      </c>
      <c r="O139" s="14" t="s">
        <v>3908</v>
      </c>
    </row>
    <row r="140" spans="1:15">
      <c r="A140" s="14" t="s">
        <v>426</v>
      </c>
      <c r="B140" s="14" t="s">
        <v>449</v>
      </c>
      <c r="C140" s="14" t="s">
        <v>578</v>
      </c>
      <c r="D140" s="14">
        <v>26100</v>
      </c>
      <c r="E140" s="14">
        <v>240000</v>
      </c>
      <c r="F140" s="14">
        <v>700000</v>
      </c>
      <c r="G140" s="14">
        <v>8.5</v>
      </c>
      <c r="H140" s="14">
        <v>370</v>
      </c>
      <c r="I140" s="14" t="s">
        <v>816</v>
      </c>
      <c r="J140" s="14">
        <v>567</v>
      </c>
      <c r="K140" s="14">
        <v>2355</v>
      </c>
      <c r="O140" s="14" t="s">
        <v>3908</v>
      </c>
    </row>
    <row r="141" spans="1:15">
      <c r="A141" s="14" t="s">
        <v>426</v>
      </c>
      <c r="B141" s="14" t="s">
        <v>449</v>
      </c>
      <c r="C141" s="14" t="s">
        <v>579</v>
      </c>
      <c r="D141" s="14">
        <v>27450</v>
      </c>
      <c r="E141" s="14">
        <v>300000</v>
      </c>
      <c r="F141" s="14">
        <v>700000</v>
      </c>
      <c r="G141" s="14">
        <v>9</v>
      </c>
      <c r="H141" s="14">
        <v>390</v>
      </c>
      <c r="I141" s="14" t="s">
        <v>873</v>
      </c>
      <c r="J141" s="14">
        <v>598</v>
      </c>
      <c r="K141" s="14">
        <v>2357</v>
      </c>
      <c r="O141" s="14" t="s">
        <v>3909</v>
      </c>
    </row>
    <row r="142" spans="1:15">
      <c r="A142" s="14" t="s">
        <v>426</v>
      </c>
      <c r="B142" s="14" t="s">
        <v>449</v>
      </c>
      <c r="C142" s="14" t="s">
        <v>580</v>
      </c>
      <c r="D142" s="14">
        <v>29550</v>
      </c>
      <c r="E142" s="14">
        <v>300000</v>
      </c>
      <c r="F142" s="14">
        <v>700000</v>
      </c>
      <c r="G142" s="14">
        <v>9.6999999999999993</v>
      </c>
      <c r="H142" s="14">
        <v>420</v>
      </c>
      <c r="I142" s="14" t="s">
        <v>874</v>
      </c>
      <c r="J142" s="14">
        <v>644</v>
      </c>
      <c r="K142" s="14">
        <v>2359</v>
      </c>
      <c r="O142" s="14" t="s">
        <v>3909</v>
      </c>
    </row>
    <row r="143" spans="1:15">
      <c r="A143" s="14" t="s">
        <v>426</v>
      </c>
      <c r="B143" s="14" t="s">
        <v>449</v>
      </c>
      <c r="C143" s="14" t="s">
        <v>581</v>
      </c>
      <c r="D143" s="14">
        <v>32400</v>
      </c>
      <c r="E143" s="14">
        <v>400000</v>
      </c>
      <c r="F143" s="14">
        <v>700000</v>
      </c>
      <c r="G143" s="14">
        <v>10.6</v>
      </c>
      <c r="H143" s="14">
        <v>460</v>
      </c>
      <c r="I143" s="14" t="s">
        <v>875</v>
      </c>
      <c r="J143" s="14">
        <v>705</v>
      </c>
      <c r="K143" s="14">
        <v>2360</v>
      </c>
      <c r="O143" s="14" t="s">
        <v>3937</v>
      </c>
    </row>
    <row r="144" spans="1:15">
      <c r="A144" s="14" t="s">
        <v>426</v>
      </c>
      <c r="B144" s="14" t="s">
        <v>449</v>
      </c>
      <c r="C144" s="14" t="s">
        <v>582</v>
      </c>
      <c r="D144" s="14">
        <v>370</v>
      </c>
      <c r="E144" s="14">
        <v>15000</v>
      </c>
      <c r="F144" s="14">
        <v>80000</v>
      </c>
      <c r="G144" s="14">
        <v>0.2</v>
      </c>
      <c r="H144" s="14">
        <v>10</v>
      </c>
      <c r="I144" s="14" t="s">
        <v>876</v>
      </c>
      <c r="J144" s="14">
        <v>18</v>
      </c>
      <c r="K144" s="14">
        <v>2329</v>
      </c>
      <c r="O144" s="14" t="s">
        <v>3964</v>
      </c>
    </row>
    <row r="145" spans="1:15">
      <c r="A145" s="14" t="s">
        <v>426</v>
      </c>
      <c r="B145" s="14" t="s">
        <v>449</v>
      </c>
      <c r="C145" s="14" t="s">
        <v>583</v>
      </c>
      <c r="D145" s="14">
        <v>1550</v>
      </c>
      <c r="E145" s="14">
        <v>25000</v>
      </c>
      <c r="F145" s="14">
        <v>350000</v>
      </c>
      <c r="G145" s="14">
        <v>1.2</v>
      </c>
      <c r="H145" s="14">
        <v>50</v>
      </c>
      <c r="I145" s="14" t="s">
        <v>877</v>
      </c>
      <c r="J145" s="14">
        <v>90</v>
      </c>
      <c r="K145" s="14">
        <v>2331</v>
      </c>
      <c r="O145" s="14" t="s">
        <v>3894</v>
      </c>
    </row>
    <row r="146" spans="1:15">
      <c r="A146" s="14" t="s">
        <v>426</v>
      </c>
      <c r="B146" s="14" t="s">
        <v>449</v>
      </c>
      <c r="C146" s="14" t="s">
        <v>584</v>
      </c>
      <c r="D146" s="14">
        <v>2475</v>
      </c>
      <c r="E146" s="14">
        <v>40000</v>
      </c>
      <c r="F146" s="14">
        <v>700000</v>
      </c>
      <c r="G146" s="14">
        <v>1.7</v>
      </c>
      <c r="H146" s="14">
        <v>75</v>
      </c>
      <c r="I146" s="14" t="s">
        <v>878</v>
      </c>
      <c r="J146" s="14">
        <v>122</v>
      </c>
      <c r="K146" s="14">
        <v>2332</v>
      </c>
      <c r="O146" s="14" t="s">
        <v>3943</v>
      </c>
    </row>
    <row r="147" spans="1:15">
      <c r="A147" s="14" t="s">
        <v>426</v>
      </c>
      <c r="B147" s="14" t="s">
        <v>449</v>
      </c>
      <c r="C147" s="14" t="s">
        <v>585</v>
      </c>
      <c r="D147" s="14">
        <v>2845</v>
      </c>
      <c r="E147" s="14">
        <v>60000</v>
      </c>
      <c r="F147" s="14">
        <v>700000</v>
      </c>
      <c r="G147" s="14">
        <v>1.9</v>
      </c>
      <c r="H147" s="14">
        <v>85</v>
      </c>
      <c r="I147" s="14" t="s">
        <v>879</v>
      </c>
      <c r="J147" s="14">
        <v>161</v>
      </c>
      <c r="K147" s="14">
        <v>2341</v>
      </c>
      <c r="O147" s="14" t="s">
        <v>3944</v>
      </c>
    </row>
    <row r="148" spans="1:15">
      <c r="A148" s="14" t="s">
        <v>426</v>
      </c>
      <c r="B148" s="14" t="s">
        <v>449</v>
      </c>
      <c r="C148" s="14" t="s">
        <v>586</v>
      </c>
      <c r="D148" s="14">
        <v>3250</v>
      </c>
      <c r="E148" s="14">
        <v>60000</v>
      </c>
      <c r="F148" s="14">
        <v>700000</v>
      </c>
      <c r="G148" s="14">
        <v>2.2999999999999998</v>
      </c>
      <c r="H148" s="14">
        <v>100</v>
      </c>
      <c r="I148" s="14" t="s">
        <v>880</v>
      </c>
      <c r="J148" s="14">
        <v>163</v>
      </c>
      <c r="K148" s="14">
        <v>2334</v>
      </c>
      <c r="O148" s="14" t="s">
        <v>3944</v>
      </c>
    </row>
    <row r="149" spans="1:15">
      <c r="A149" s="14" t="s">
        <v>426</v>
      </c>
      <c r="B149" s="14" t="s">
        <v>449</v>
      </c>
      <c r="C149" s="14" t="s">
        <v>587</v>
      </c>
      <c r="D149" s="14">
        <v>4360</v>
      </c>
      <c r="E149" s="14">
        <v>80000</v>
      </c>
      <c r="F149" s="14">
        <v>700000</v>
      </c>
      <c r="G149" s="14">
        <v>2.9</v>
      </c>
      <c r="H149" s="14">
        <v>130</v>
      </c>
      <c r="I149" s="14" t="s">
        <v>881</v>
      </c>
      <c r="J149" s="14">
        <v>233</v>
      </c>
      <c r="K149" s="14">
        <v>2342</v>
      </c>
      <c r="O149" s="14" t="s">
        <v>3965</v>
      </c>
    </row>
    <row r="150" spans="1:15">
      <c r="A150" s="14" t="s">
        <v>426</v>
      </c>
      <c r="B150" s="14" t="s">
        <v>449</v>
      </c>
      <c r="C150" s="14" t="s">
        <v>588</v>
      </c>
      <c r="D150" s="14">
        <v>4950</v>
      </c>
      <c r="E150" s="14">
        <v>100000</v>
      </c>
      <c r="F150" s="14">
        <v>700000</v>
      </c>
      <c r="G150" s="14">
        <v>3.4</v>
      </c>
      <c r="H150" s="14">
        <v>150</v>
      </c>
      <c r="I150" s="14" t="s">
        <v>882</v>
      </c>
      <c r="J150" s="14">
        <v>245</v>
      </c>
      <c r="K150" s="14">
        <v>2336</v>
      </c>
      <c r="O150" s="14" t="s">
        <v>3933</v>
      </c>
    </row>
    <row r="151" spans="1:15">
      <c r="A151" s="14" t="s">
        <v>426</v>
      </c>
      <c r="B151" s="14" t="s">
        <v>449</v>
      </c>
      <c r="C151" s="14" t="s">
        <v>589</v>
      </c>
      <c r="D151" s="14">
        <v>5540</v>
      </c>
      <c r="E151" s="14">
        <v>120000</v>
      </c>
      <c r="F151" s="14">
        <v>700000</v>
      </c>
      <c r="G151" s="14">
        <v>3.9</v>
      </c>
      <c r="H151" s="14">
        <v>170</v>
      </c>
      <c r="I151" s="14" t="s">
        <v>883</v>
      </c>
      <c r="J151" s="14">
        <v>304</v>
      </c>
      <c r="K151" s="14">
        <v>2346</v>
      </c>
      <c r="O151" s="14" t="s">
        <v>3900</v>
      </c>
    </row>
    <row r="152" spans="1:15">
      <c r="A152" s="14" t="s">
        <v>426</v>
      </c>
      <c r="B152" s="14" t="s">
        <v>449</v>
      </c>
      <c r="C152" s="14" t="s">
        <v>590</v>
      </c>
      <c r="D152" s="14">
        <v>6500</v>
      </c>
      <c r="E152" s="14">
        <v>140000</v>
      </c>
      <c r="F152" s="14">
        <v>700000</v>
      </c>
      <c r="G152" s="14">
        <v>4.5999999999999996</v>
      </c>
      <c r="H152" s="14">
        <v>200</v>
      </c>
      <c r="I152" s="14" t="s">
        <v>884</v>
      </c>
      <c r="J152" s="14">
        <v>327</v>
      </c>
      <c r="K152" s="14">
        <v>2338</v>
      </c>
      <c r="O152" s="14" t="s">
        <v>3917</v>
      </c>
    </row>
    <row r="153" spans="1:15">
      <c r="A153" s="14" t="s">
        <v>426</v>
      </c>
      <c r="B153" s="14" t="s">
        <v>449</v>
      </c>
      <c r="C153" s="14" t="s">
        <v>591</v>
      </c>
      <c r="D153" s="14">
        <v>7055</v>
      </c>
      <c r="E153" s="14">
        <v>160000</v>
      </c>
      <c r="F153" s="14">
        <v>700000</v>
      </c>
      <c r="G153" s="14">
        <v>4.9000000000000004</v>
      </c>
      <c r="H153" s="14">
        <v>215</v>
      </c>
      <c r="I153" s="14" t="s">
        <v>885</v>
      </c>
      <c r="J153" s="14">
        <v>376</v>
      </c>
      <c r="K153" s="14">
        <v>2350</v>
      </c>
      <c r="O153" s="14" t="s">
        <v>3902</v>
      </c>
    </row>
    <row r="154" spans="1:15">
      <c r="A154" s="14" t="s">
        <v>426</v>
      </c>
      <c r="B154" s="14" t="s">
        <v>449</v>
      </c>
      <c r="C154" s="14" t="s">
        <v>592</v>
      </c>
      <c r="D154" s="14">
        <v>7830</v>
      </c>
      <c r="E154" s="14">
        <v>160000</v>
      </c>
      <c r="F154" s="14">
        <v>700000</v>
      </c>
      <c r="G154" s="14">
        <v>5.5</v>
      </c>
      <c r="H154" s="14">
        <v>240</v>
      </c>
      <c r="I154" s="14" t="s">
        <v>886</v>
      </c>
      <c r="J154" s="14">
        <v>447</v>
      </c>
      <c r="K154" s="14">
        <v>2340</v>
      </c>
      <c r="O154" s="14" t="s">
        <v>3902</v>
      </c>
    </row>
    <row r="155" spans="1:15">
      <c r="A155" s="14" t="s">
        <v>426</v>
      </c>
      <c r="B155" s="14" t="s">
        <v>449</v>
      </c>
      <c r="C155" s="14" t="s">
        <v>593</v>
      </c>
      <c r="D155" s="14">
        <v>8200</v>
      </c>
      <c r="E155" s="14">
        <v>180000</v>
      </c>
      <c r="F155" s="14">
        <v>700000</v>
      </c>
      <c r="G155" s="14">
        <v>5.7</v>
      </c>
      <c r="H155" s="14">
        <v>250</v>
      </c>
      <c r="I155" s="14" t="s">
        <v>886</v>
      </c>
      <c r="J155" s="14">
        <v>408</v>
      </c>
      <c r="K155" s="14">
        <v>2351</v>
      </c>
      <c r="O155" s="14" t="s">
        <v>3904</v>
      </c>
    </row>
    <row r="156" spans="1:15">
      <c r="A156" s="14" t="s">
        <v>426</v>
      </c>
      <c r="B156" s="14" t="s">
        <v>449</v>
      </c>
      <c r="C156" s="14" t="s">
        <v>594</v>
      </c>
      <c r="D156" s="14">
        <v>9160</v>
      </c>
      <c r="E156" s="14">
        <v>180000</v>
      </c>
      <c r="F156" s="14">
        <v>700000</v>
      </c>
      <c r="G156" s="14">
        <v>6.4</v>
      </c>
      <c r="H156" s="14">
        <v>280</v>
      </c>
      <c r="I156" s="14" t="s">
        <v>887</v>
      </c>
      <c r="J156" s="14">
        <v>519</v>
      </c>
      <c r="K156" s="14">
        <v>2342</v>
      </c>
      <c r="O156" s="14" t="s">
        <v>3904</v>
      </c>
    </row>
    <row r="157" spans="1:15">
      <c r="A157" s="14" t="s">
        <v>426</v>
      </c>
      <c r="B157" s="14" t="s">
        <v>449</v>
      </c>
      <c r="C157" s="14" t="s">
        <v>595</v>
      </c>
      <c r="D157" s="14">
        <v>9530</v>
      </c>
      <c r="E157" s="14">
        <v>210000</v>
      </c>
      <c r="F157" s="14">
        <v>700000</v>
      </c>
      <c r="G157" s="14">
        <v>6.6</v>
      </c>
      <c r="H157" s="14">
        <v>290</v>
      </c>
      <c r="I157" s="14" t="s">
        <v>887</v>
      </c>
      <c r="J157" s="14">
        <v>474</v>
      </c>
      <c r="K157" s="14">
        <v>2354</v>
      </c>
      <c r="O157" s="14" t="s">
        <v>3907</v>
      </c>
    </row>
    <row r="158" spans="1:15">
      <c r="A158" s="14" t="s">
        <v>426</v>
      </c>
      <c r="B158" s="14" t="s">
        <v>449</v>
      </c>
      <c r="C158" s="14" t="s">
        <v>596</v>
      </c>
      <c r="D158" s="14">
        <v>10860</v>
      </c>
      <c r="E158" s="14">
        <v>240000</v>
      </c>
      <c r="F158" s="14">
        <v>700000</v>
      </c>
      <c r="G158" s="14">
        <v>7.5</v>
      </c>
      <c r="H158" s="14">
        <v>330</v>
      </c>
      <c r="I158" s="14" t="s">
        <v>888</v>
      </c>
      <c r="J158" s="14">
        <v>590</v>
      </c>
      <c r="K158" s="14">
        <v>2345</v>
      </c>
      <c r="O158" s="14" t="s">
        <v>3908</v>
      </c>
    </row>
    <row r="159" spans="1:15">
      <c r="A159" s="14" t="s">
        <v>426</v>
      </c>
      <c r="B159" s="14" t="s">
        <v>449</v>
      </c>
      <c r="C159" s="14" t="s">
        <v>597</v>
      </c>
      <c r="D159" s="14">
        <v>11820</v>
      </c>
      <c r="E159" s="14">
        <v>240000</v>
      </c>
      <c r="F159" s="14">
        <v>700000</v>
      </c>
      <c r="G159" s="14">
        <v>8.1999999999999993</v>
      </c>
      <c r="H159" s="14">
        <v>360</v>
      </c>
      <c r="I159" s="14" t="s">
        <v>889</v>
      </c>
      <c r="J159" s="14">
        <v>662</v>
      </c>
      <c r="K159" s="14">
        <v>2362</v>
      </c>
      <c r="O159" s="14" t="s">
        <v>3908</v>
      </c>
    </row>
    <row r="160" spans="1:15">
      <c r="A160" s="14" t="s">
        <v>426</v>
      </c>
      <c r="B160" s="14" t="s">
        <v>449</v>
      </c>
      <c r="C160" s="14" t="s">
        <v>598</v>
      </c>
      <c r="D160" s="14">
        <v>12595</v>
      </c>
      <c r="E160" s="14">
        <v>240000</v>
      </c>
      <c r="F160" s="14">
        <v>700000</v>
      </c>
      <c r="G160" s="14">
        <v>8.8000000000000007</v>
      </c>
      <c r="H160" s="14">
        <v>385</v>
      </c>
      <c r="I160" s="14" t="s">
        <v>890</v>
      </c>
      <c r="J160" s="14">
        <v>629</v>
      </c>
      <c r="K160" s="14">
        <v>2371</v>
      </c>
      <c r="O160" s="14" t="s">
        <v>3908</v>
      </c>
    </row>
    <row r="161" spans="1:15">
      <c r="A161" s="14" t="s">
        <v>426</v>
      </c>
      <c r="B161" s="14" t="s">
        <v>449</v>
      </c>
      <c r="C161" s="14" t="s">
        <v>599</v>
      </c>
      <c r="D161" s="14">
        <v>13150</v>
      </c>
      <c r="E161" s="14">
        <v>300000</v>
      </c>
      <c r="F161" s="14">
        <v>700000</v>
      </c>
      <c r="G161" s="14">
        <v>9.1</v>
      </c>
      <c r="H161" s="14">
        <v>400</v>
      </c>
      <c r="I161" s="14" t="s">
        <v>890</v>
      </c>
      <c r="J161" s="14">
        <v>733</v>
      </c>
      <c r="K161" s="14">
        <v>2352</v>
      </c>
      <c r="O161" s="14" t="s">
        <v>3909</v>
      </c>
    </row>
    <row r="162" spans="1:15">
      <c r="A162" s="14" t="s">
        <v>426</v>
      </c>
      <c r="B162" s="14" t="s">
        <v>449</v>
      </c>
      <c r="C162" s="14" t="s">
        <v>600</v>
      </c>
      <c r="D162" s="14">
        <v>14110</v>
      </c>
      <c r="E162" s="14">
        <v>300000</v>
      </c>
      <c r="F162" s="14">
        <v>700000</v>
      </c>
      <c r="G162" s="14">
        <v>9.8000000000000007</v>
      </c>
      <c r="H162" s="14">
        <v>430</v>
      </c>
      <c r="I162" s="14" t="s">
        <v>874</v>
      </c>
      <c r="J162" s="14">
        <v>702</v>
      </c>
      <c r="K162" s="14">
        <v>2368</v>
      </c>
      <c r="O162" s="14" t="s">
        <v>3909</v>
      </c>
    </row>
    <row r="163" spans="1:15">
      <c r="A163" s="14" t="s">
        <v>426</v>
      </c>
      <c r="B163" s="14" t="s">
        <v>449</v>
      </c>
      <c r="C163" s="14" t="s">
        <v>601</v>
      </c>
      <c r="D163" s="14">
        <v>14480</v>
      </c>
      <c r="E163" s="14">
        <v>300000</v>
      </c>
      <c r="F163" s="14">
        <v>700000</v>
      </c>
      <c r="G163" s="14">
        <v>10</v>
      </c>
      <c r="H163" s="14">
        <v>440</v>
      </c>
      <c r="I163" s="14" t="s">
        <v>891</v>
      </c>
      <c r="J163" s="14">
        <v>805</v>
      </c>
      <c r="K163" s="14">
        <v>2370</v>
      </c>
      <c r="O163" s="14" t="s">
        <v>3909</v>
      </c>
    </row>
    <row r="164" spans="1:15">
      <c r="A164" s="14" t="s">
        <v>426</v>
      </c>
      <c r="B164" s="14" t="s">
        <v>449</v>
      </c>
      <c r="C164" s="14" t="s">
        <v>602</v>
      </c>
      <c r="D164" s="14">
        <v>15810</v>
      </c>
      <c r="E164" s="14">
        <v>350000</v>
      </c>
      <c r="F164" s="14">
        <v>700000</v>
      </c>
      <c r="G164" s="14">
        <v>10.9</v>
      </c>
      <c r="H164" s="14">
        <v>480</v>
      </c>
      <c r="I164" s="14" t="s">
        <v>892</v>
      </c>
      <c r="J164" s="14">
        <v>880</v>
      </c>
      <c r="K164" s="14">
        <v>2362</v>
      </c>
      <c r="O164" s="14" t="s">
        <v>3921</v>
      </c>
    </row>
    <row r="165" spans="1:15">
      <c r="A165" s="14" t="s">
        <v>426</v>
      </c>
      <c r="B165" s="14" t="s">
        <v>449</v>
      </c>
      <c r="C165" s="14" t="s">
        <v>603</v>
      </c>
      <c r="D165" s="14">
        <v>16030</v>
      </c>
      <c r="E165" s="14">
        <v>350000</v>
      </c>
      <c r="F165" s="14">
        <v>700000</v>
      </c>
      <c r="G165" s="14">
        <v>11.2</v>
      </c>
      <c r="H165" s="14">
        <v>490</v>
      </c>
      <c r="I165" s="14" t="s">
        <v>892</v>
      </c>
      <c r="J165" s="14">
        <v>800</v>
      </c>
      <c r="K165" s="14">
        <v>2375</v>
      </c>
      <c r="O165" s="14" t="s">
        <v>3921</v>
      </c>
    </row>
    <row r="166" spans="1:15">
      <c r="A166" s="14" t="s">
        <v>426</v>
      </c>
      <c r="B166" s="14" t="s">
        <v>449</v>
      </c>
      <c r="C166" s="14" t="s">
        <v>604</v>
      </c>
      <c r="D166" s="14">
        <v>16400</v>
      </c>
      <c r="E166" s="14">
        <v>350000</v>
      </c>
      <c r="F166" s="14">
        <v>700000</v>
      </c>
      <c r="G166" s="14">
        <v>11.4</v>
      </c>
      <c r="H166" s="14">
        <v>500</v>
      </c>
      <c r="I166" s="14" t="s">
        <v>893</v>
      </c>
      <c r="J166" s="14">
        <v>817</v>
      </c>
      <c r="K166" s="14">
        <v>2370</v>
      </c>
      <c r="O166" s="14" t="s">
        <v>3921</v>
      </c>
    </row>
    <row r="167" spans="1:15">
      <c r="A167" s="14" t="s">
        <v>426</v>
      </c>
      <c r="B167" s="14" t="s">
        <v>449</v>
      </c>
      <c r="C167" s="14" t="s">
        <v>605</v>
      </c>
      <c r="D167" s="14">
        <v>18320</v>
      </c>
      <c r="E167" s="14">
        <v>400000</v>
      </c>
      <c r="F167" s="14">
        <v>700000</v>
      </c>
      <c r="G167" s="14">
        <v>12.8</v>
      </c>
      <c r="H167" s="14">
        <v>560</v>
      </c>
      <c r="I167" s="14" t="s">
        <v>894</v>
      </c>
      <c r="J167" s="14">
        <v>915</v>
      </c>
      <c r="K167" s="14">
        <v>2381</v>
      </c>
      <c r="O167" s="14" t="s">
        <v>3937</v>
      </c>
    </row>
    <row r="168" spans="1:15">
      <c r="A168" s="14" t="s">
        <v>426</v>
      </c>
      <c r="B168" s="14" t="s">
        <v>449</v>
      </c>
      <c r="C168" s="14" t="s">
        <v>606</v>
      </c>
      <c r="D168" s="14">
        <v>19650</v>
      </c>
      <c r="E168" s="14">
        <v>450000</v>
      </c>
      <c r="F168" s="14">
        <v>700000</v>
      </c>
      <c r="G168" s="14">
        <v>13.7</v>
      </c>
      <c r="H168" s="14">
        <v>600</v>
      </c>
      <c r="I168" s="14" t="s">
        <v>832</v>
      </c>
      <c r="J168" s="14">
        <v>980</v>
      </c>
      <c r="K168" s="14">
        <v>2372</v>
      </c>
      <c r="O168" s="14" t="s">
        <v>3938</v>
      </c>
    </row>
    <row r="169" spans="1:15">
      <c r="A169" s="14" t="s">
        <v>427</v>
      </c>
      <c r="B169" s="14" t="s">
        <v>436</v>
      </c>
      <c r="C169" s="14" t="s">
        <v>607</v>
      </c>
      <c r="D169" s="14">
        <v>270</v>
      </c>
      <c r="E169" s="14">
        <v>1</v>
      </c>
      <c r="F169" s="14">
        <v>15000</v>
      </c>
      <c r="G169" s="14">
        <v>0.1</v>
      </c>
      <c r="H169" s="14">
        <v>3</v>
      </c>
      <c r="I169" s="14" t="s">
        <v>895</v>
      </c>
      <c r="J169" s="14">
        <v>7</v>
      </c>
      <c r="K169" s="14">
        <v>2209</v>
      </c>
      <c r="O169" s="14" t="s">
        <v>3926</v>
      </c>
    </row>
    <row r="170" spans="1:15">
      <c r="A170" s="14" t="s">
        <v>427</v>
      </c>
      <c r="B170" s="14" t="s">
        <v>436</v>
      </c>
      <c r="C170" s="14" t="s">
        <v>608</v>
      </c>
      <c r="D170" s="14">
        <v>630</v>
      </c>
      <c r="E170" s="14">
        <v>1</v>
      </c>
      <c r="F170" s="14">
        <v>80000</v>
      </c>
      <c r="G170" s="14">
        <v>0.3</v>
      </c>
      <c r="H170" s="14">
        <v>7</v>
      </c>
      <c r="I170" s="14" t="s">
        <v>896</v>
      </c>
      <c r="J170" s="14">
        <v>17</v>
      </c>
      <c r="K170" s="14">
        <v>2217</v>
      </c>
      <c r="O170" s="14" t="s">
        <v>3966</v>
      </c>
    </row>
    <row r="171" spans="1:15">
      <c r="A171" s="14" t="s">
        <v>427</v>
      </c>
      <c r="B171" s="14" t="s">
        <v>436</v>
      </c>
      <c r="C171" s="14" t="s">
        <v>609</v>
      </c>
      <c r="D171" s="14">
        <v>1660</v>
      </c>
      <c r="E171" s="14">
        <v>5000</v>
      </c>
      <c r="F171" s="14">
        <v>160000</v>
      </c>
      <c r="G171" s="14">
        <v>0.7</v>
      </c>
      <c r="H171" s="14">
        <v>20</v>
      </c>
      <c r="I171" s="14" t="s">
        <v>897</v>
      </c>
      <c r="J171" s="14">
        <v>47</v>
      </c>
      <c r="K171" s="14">
        <v>2238</v>
      </c>
      <c r="O171" s="14" t="s">
        <v>3946</v>
      </c>
    </row>
    <row r="172" spans="1:15">
      <c r="A172" s="14" t="s">
        <v>427</v>
      </c>
      <c r="B172" s="14" t="s">
        <v>436</v>
      </c>
      <c r="C172" s="14" t="s">
        <v>610</v>
      </c>
      <c r="D172" s="14">
        <v>2680</v>
      </c>
      <c r="E172" s="14">
        <v>15000</v>
      </c>
      <c r="F172" s="14">
        <v>140000</v>
      </c>
      <c r="G172" s="14">
        <v>1.1000000000000001</v>
      </c>
      <c r="H172" s="14">
        <v>30</v>
      </c>
      <c r="I172" s="14" t="s">
        <v>898</v>
      </c>
      <c r="J172" s="14">
        <v>71</v>
      </c>
      <c r="K172" s="14">
        <v>2242</v>
      </c>
      <c r="O172" s="14" t="s">
        <v>3967</v>
      </c>
    </row>
    <row r="173" spans="1:15">
      <c r="A173" s="14" t="s">
        <v>427</v>
      </c>
      <c r="B173" s="14" t="s">
        <v>436</v>
      </c>
      <c r="C173" s="14" t="s">
        <v>611</v>
      </c>
      <c r="D173" s="14">
        <v>4020</v>
      </c>
      <c r="E173" s="14">
        <v>25000</v>
      </c>
      <c r="F173" s="14">
        <v>210000</v>
      </c>
      <c r="G173" s="14">
        <v>1.6</v>
      </c>
      <c r="H173" s="14">
        <v>45</v>
      </c>
      <c r="I173" s="14" t="s">
        <v>899</v>
      </c>
      <c r="J173" s="14">
        <v>107</v>
      </c>
      <c r="K173" s="14">
        <v>2244</v>
      </c>
      <c r="O173" s="14" t="s">
        <v>3947</v>
      </c>
    </row>
    <row r="174" spans="1:15">
      <c r="A174" s="14" t="s">
        <v>427</v>
      </c>
      <c r="B174" s="14" t="s">
        <v>436</v>
      </c>
      <c r="C174" s="14" t="s">
        <v>612</v>
      </c>
      <c r="D174" s="14">
        <v>4910</v>
      </c>
      <c r="E174" s="14">
        <v>60000</v>
      </c>
      <c r="F174" s="14">
        <v>400000</v>
      </c>
      <c r="G174" s="14">
        <v>2</v>
      </c>
      <c r="H174" s="14">
        <v>55</v>
      </c>
      <c r="I174" s="14" t="s">
        <v>900</v>
      </c>
      <c r="J174" s="14">
        <v>131</v>
      </c>
      <c r="K174" s="14">
        <v>2247</v>
      </c>
      <c r="O174" s="14" t="s">
        <v>3968</v>
      </c>
    </row>
    <row r="175" spans="1:15">
      <c r="A175" s="14" t="s">
        <v>427</v>
      </c>
      <c r="B175" s="14" t="s">
        <v>436</v>
      </c>
      <c r="C175" s="14" t="s">
        <v>613</v>
      </c>
      <c r="D175" s="14">
        <v>6250</v>
      </c>
      <c r="E175" s="14">
        <v>80000</v>
      </c>
      <c r="F175" s="14">
        <v>700000</v>
      </c>
      <c r="G175" s="14">
        <v>2.5</v>
      </c>
      <c r="H175" s="14">
        <v>70</v>
      </c>
      <c r="I175" s="14" t="s">
        <v>901</v>
      </c>
      <c r="J175" s="14">
        <v>166</v>
      </c>
      <c r="K175" s="14">
        <v>2253</v>
      </c>
      <c r="O175" s="14" t="s">
        <v>3965</v>
      </c>
    </row>
    <row r="176" spans="1:15">
      <c r="A176" s="14" t="s">
        <v>427</v>
      </c>
      <c r="B176" s="14" t="s">
        <v>436</v>
      </c>
      <c r="C176" s="14" t="s">
        <v>614</v>
      </c>
      <c r="D176" s="14">
        <v>5900</v>
      </c>
      <c r="E176" s="14">
        <v>120000</v>
      </c>
      <c r="F176" s="14">
        <v>300000</v>
      </c>
      <c r="G176" s="14">
        <v>2.7</v>
      </c>
      <c r="H176" s="14">
        <v>75</v>
      </c>
      <c r="I176" s="14" t="s">
        <v>901</v>
      </c>
      <c r="J176" s="14">
        <v>178</v>
      </c>
      <c r="K176" s="14">
        <v>2265</v>
      </c>
      <c r="O176" s="14" t="s">
        <v>3969</v>
      </c>
    </row>
    <row r="177" spans="1:15">
      <c r="A177" s="14" t="s">
        <v>427</v>
      </c>
      <c r="B177" s="14" t="s">
        <v>436</v>
      </c>
      <c r="C177" s="14" t="s">
        <v>615</v>
      </c>
      <c r="D177" s="14">
        <v>4720</v>
      </c>
      <c r="E177" s="14">
        <v>60000</v>
      </c>
      <c r="F177" s="14">
        <v>700000</v>
      </c>
      <c r="G177" s="14">
        <v>1.8</v>
      </c>
      <c r="H177" s="14">
        <v>60</v>
      </c>
      <c r="I177" s="14" t="s">
        <v>902</v>
      </c>
      <c r="J177" s="14">
        <v>125</v>
      </c>
      <c r="K177" s="14">
        <v>2270</v>
      </c>
      <c r="O177" s="14" t="s">
        <v>3944</v>
      </c>
    </row>
    <row r="178" spans="1:15">
      <c r="A178" s="14" t="s">
        <v>427</v>
      </c>
      <c r="B178" s="14" t="s">
        <v>436</v>
      </c>
      <c r="C178" s="14" t="s">
        <v>616</v>
      </c>
      <c r="D178" s="14">
        <v>7590</v>
      </c>
      <c r="E178" s="14">
        <v>100000</v>
      </c>
      <c r="F178" s="14">
        <v>400000</v>
      </c>
      <c r="G178" s="14">
        <v>3</v>
      </c>
      <c r="H178" s="14">
        <v>85</v>
      </c>
      <c r="I178" s="14" t="s">
        <v>903</v>
      </c>
      <c r="J178" s="14">
        <v>202</v>
      </c>
      <c r="K178" s="14">
        <v>2262</v>
      </c>
      <c r="O178" s="14" t="s">
        <v>3970</v>
      </c>
    </row>
    <row r="179" spans="1:15">
      <c r="A179" s="14" t="s">
        <v>427</v>
      </c>
      <c r="B179" s="14" t="s">
        <v>436</v>
      </c>
      <c r="C179" s="14" t="s">
        <v>617</v>
      </c>
      <c r="D179" s="14">
        <v>9820</v>
      </c>
      <c r="E179" s="14">
        <v>120000</v>
      </c>
      <c r="F179" s="14">
        <v>700000</v>
      </c>
      <c r="G179" s="14">
        <v>3.4</v>
      </c>
      <c r="H179" s="14">
        <v>110</v>
      </c>
      <c r="I179" s="14" t="s">
        <v>904</v>
      </c>
      <c r="J179" s="14">
        <v>261</v>
      </c>
      <c r="K179" s="14">
        <v>2268</v>
      </c>
      <c r="O179" s="14" t="s">
        <v>3900</v>
      </c>
    </row>
    <row r="180" spans="1:15">
      <c r="A180" s="14" t="s">
        <v>427</v>
      </c>
      <c r="B180" s="14" t="s">
        <v>436</v>
      </c>
      <c r="C180" s="14" t="s">
        <v>618</v>
      </c>
      <c r="D180" s="14">
        <v>10610</v>
      </c>
      <c r="E180" s="14">
        <v>160000</v>
      </c>
      <c r="F180" s="14">
        <v>600000</v>
      </c>
      <c r="G180" s="14">
        <v>4.8</v>
      </c>
      <c r="H180" s="14">
        <v>135</v>
      </c>
      <c r="I180" s="14" t="s">
        <v>905</v>
      </c>
      <c r="J180" s="14">
        <v>320</v>
      </c>
      <c r="K180" s="14">
        <v>2272</v>
      </c>
      <c r="O180" s="14" t="s">
        <v>3942</v>
      </c>
    </row>
    <row r="181" spans="1:15">
      <c r="A181" s="14" t="s">
        <v>427</v>
      </c>
      <c r="B181" s="14" t="s">
        <v>436</v>
      </c>
      <c r="C181" s="14" t="s">
        <v>619</v>
      </c>
      <c r="D181" s="14">
        <v>13750</v>
      </c>
      <c r="E181" s="14">
        <v>180000</v>
      </c>
      <c r="F181" s="14">
        <v>600000</v>
      </c>
      <c r="G181" s="14">
        <v>5.5</v>
      </c>
      <c r="H181" s="14">
        <v>175</v>
      </c>
      <c r="I181" s="14" t="s">
        <v>906</v>
      </c>
      <c r="J181" s="14">
        <v>365</v>
      </c>
      <c r="K181" s="14">
        <v>2281</v>
      </c>
      <c r="O181" s="14" t="s">
        <v>3939</v>
      </c>
    </row>
    <row r="182" spans="1:15">
      <c r="A182" s="14" t="s">
        <v>427</v>
      </c>
      <c r="B182" s="14" t="s">
        <v>436</v>
      </c>
      <c r="C182" s="14" t="s">
        <v>620</v>
      </c>
      <c r="D182" s="14">
        <v>16970</v>
      </c>
      <c r="E182" s="14">
        <v>240000</v>
      </c>
      <c r="F182" s="14">
        <v>700000</v>
      </c>
      <c r="G182" s="14">
        <v>6.8</v>
      </c>
      <c r="H182" s="14">
        <v>190</v>
      </c>
      <c r="I182" s="14" t="s">
        <v>907</v>
      </c>
      <c r="J182" s="14">
        <v>451</v>
      </c>
      <c r="K182" s="14">
        <v>2289</v>
      </c>
      <c r="O182" s="14" t="s">
        <v>3908</v>
      </c>
    </row>
    <row r="183" spans="1:15">
      <c r="A183" s="14" t="s">
        <v>427</v>
      </c>
      <c r="B183" s="14" t="s">
        <v>436</v>
      </c>
      <c r="C183" s="14" t="s">
        <v>621</v>
      </c>
      <c r="D183" s="14">
        <v>25010</v>
      </c>
      <c r="E183" s="14">
        <v>300000</v>
      </c>
      <c r="F183" s="14">
        <v>700000</v>
      </c>
      <c r="G183" s="14">
        <v>10</v>
      </c>
      <c r="H183" s="14">
        <v>280</v>
      </c>
      <c r="I183" s="14" t="s">
        <v>882</v>
      </c>
      <c r="J183" s="14">
        <v>665</v>
      </c>
      <c r="K183" s="14">
        <v>2311</v>
      </c>
      <c r="O183" s="14" t="s">
        <v>3909</v>
      </c>
    </row>
    <row r="184" spans="1:15">
      <c r="A184" s="14" t="s">
        <v>427</v>
      </c>
      <c r="B184" s="14" t="s">
        <v>436</v>
      </c>
      <c r="C184" s="14" t="s">
        <v>622</v>
      </c>
      <c r="D184" s="14">
        <v>11790</v>
      </c>
      <c r="E184" s="14">
        <v>120000</v>
      </c>
      <c r="F184" s="14">
        <v>300000</v>
      </c>
      <c r="G184" s="14">
        <v>4.8</v>
      </c>
      <c r="H184" s="14">
        <v>150</v>
      </c>
      <c r="I184" s="14" t="s">
        <v>878</v>
      </c>
      <c r="J184" s="14">
        <v>356</v>
      </c>
      <c r="K184" s="14">
        <v>2312</v>
      </c>
      <c r="O184" s="14" t="s">
        <v>3969</v>
      </c>
    </row>
    <row r="185" spans="1:15">
      <c r="A185" s="14" t="s">
        <v>427</v>
      </c>
      <c r="B185" s="14" t="s">
        <v>449</v>
      </c>
      <c r="C185" s="14" t="s">
        <v>623</v>
      </c>
      <c r="D185" s="14">
        <v>19850</v>
      </c>
      <c r="E185" s="14">
        <v>140000</v>
      </c>
      <c r="F185" s="14">
        <v>500000</v>
      </c>
      <c r="G185" s="14">
        <v>9.6</v>
      </c>
      <c r="H185" s="14">
        <v>230</v>
      </c>
      <c r="I185" s="14" t="s">
        <v>866</v>
      </c>
      <c r="J185" s="14">
        <v>560</v>
      </c>
      <c r="K185" s="14">
        <v>2330</v>
      </c>
      <c r="O185" s="14" t="s">
        <v>3903</v>
      </c>
    </row>
    <row r="186" spans="1:15">
      <c r="A186" s="14" t="s">
        <v>427</v>
      </c>
      <c r="B186" s="14" t="s">
        <v>449</v>
      </c>
      <c r="C186" s="14" t="s">
        <v>624</v>
      </c>
      <c r="D186" s="14">
        <v>23220</v>
      </c>
      <c r="E186" s="14">
        <v>180000</v>
      </c>
      <c r="F186" s="14">
        <v>500000</v>
      </c>
      <c r="G186" s="14">
        <v>11.2</v>
      </c>
      <c r="H186" s="14">
        <v>260</v>
      </c>
      <c r="I186" s="14" t="s">
        <v>908</v>
      </c>
      <c r="J186" s="14">
        <v>620</v>
      </c>
      <c r="K186" s="14">
        <v>2336</v>
      </c>
      <c r="O186" s="14" t="s">
        <v>3935</v>
      </c>
    </row>
    <row r="187" spans="1:15">
      <c r="A187" s="14" t="s">
        <v>427</v>
      </c>
      <c r="B187" s="14" t="s">
        <v>449</v>
      </c>
      <c r="C187" s="14" t="s">
        <v>625</v>
      </c>
      <c r="D187" s="14">
        <v>27300</v>
      </c>
      <c r="E187" s="14">
        <v>210000</v>
      </c>
      <c r="F187" s="14">
        <v>600000</v>
      </c>
      <c r="G187" s="14">
        <v>12.5</v>
      </c>
      <c r="H187" s="14">
        <v>300</v>
      </c>
      <c r="I187" s="14" t="s">
        <v>884</v>
      </c>
      <c r="J187" s="14">
        <v>690</v>
      </c>
      <c r="K187" s="14">
        <v>2339</v>
      </c>
      <c r="O187" s="14" t="s">
        <v>3971</v>
      </c>
    </row>
    <row r="188" spans="1:15">
      <c r="A188" s="14" t="s">
        <v>427</v>
      </c>
      <c r="B188" s="14" t="s">
        <v>449</v>
      </c>
      <c r="C188" s="14" t="s">
        <v>626</v>
      </c>
      <c r="D188" s="14">
        <v>12500</v>
      </c>
      <c r="E188" s="14">
        <v>180000</v>
      </c>
      <c r="F188" s="14">
        <v>700000</v>
      </c>
      <c r="G188" s="14">
        <v>8.9</v>
      </c>
      <c r="H188" s="14">
        <v>310</v>
      </c>
      <c r="I188" s="14" t="s">
        <v>885</v>
      </c>
      <c r="J188" s="14">
        <v>715</v>
      </c>
      <c r="K188" s="14">
        <v>2341</v>
      </c>
      <c r="O188" s="14" t="s">
        <v>3904</v>
      </c>
    </row>
    <row r="189" spans="1:15">
      <c r="A189" s="14" t="s">
        <v>427</v>
      </c>
      <c r="B189" s="14" t="s">
        <v>449</v>
      </c>
      <c r="C189" s="14" t="s">
        <v>627</v>
      </c>
      <c r="D189" s="14">
        <v>16270</v>
      </c>
      <c r="E189" s="14">
        <v>240000</v>
      </c>
      <c r="F189" s="14">
        <v>600000</v>
      </c>
      <c r="G189" s="14">
        <v>9.3000000000000007</v>
      </c>
      <c r="H189" s="14">
        <v>325</v>
      </c>
      <c r="I189" s="14" t="s">
        <v>886</v>
      </c>
      <c r="J189" s="14">
        <v>780</v>
      </c>
      <c r="K189" s="14">
        <v>2346</v>
      </c>
      <c r="O189" s="14" t="s">
        <v>3972</v>
      </c>
    </row>
    <row r="190" spans="1:15">
      <c r="A190" s="14" t="s">
        <v>427</v>
      </c>
      <c r="B190" s="14" t="s">
        <v>449</v>
      </c>
      <c r="C190" s="14" t="s">
        <v>628</v>
      </c>
      <c r="D190" s="14">
        <v>5120</v>
      </c>
      <c r="E190" s="14">
        <v>80000</v>
      </c>
      <c r="F190" s="14">
        <v>400000</v>
      </c>
      <c r="G190" s="14">
        <v>2.6</v>
      </c>
      <c r="H190" s="14">
        <v>100</v>
      </c>
      <c r="I190" s="14" t="s">
        <v>909</v>
      </c>
      <c r="J190" s="14">
        <v>325</v>
      </c>
      <c r="K190" s="14">
        <v>2347</v>
      </c>
      <c r="O190" s="14" t="s">
        <v>3932</v>
      </c>
    </row>
    <row r="191" spans="1:15">
      <c r="A191" s="14" t="s">
        <v>427</v>
      </c>
      <c r="B191" s="14" t="s">
        <v>449</v>
      </c>
      <c r="C191" s="14" t="s">
        <v>629</v>
      </c>
      <c r="D191" s="14">
        <v>17750</v>
      </c>
      <c r="E191" s="14">
        <v>210000</v>
      </c>
      <c r="F191" s="14">
        <v>400000</v>
      </c>
      <c r="G191" s="14">
        <v>10.5</v>
      </c>
      <c r="H191" s="14">
        <v>350</v>
      </c>
      <c r="I191" s="14" t="s">
        <v>910</v>
      </c>
      <c r="J191" s="14">
        <v>860</v>
      </c>
      <c r="K191" s="14">
        <v>2349</v>
      </c>
      <c r="O191" s="14" t="s">
        <v>3973</v>
      </c>
    </row>
    <row r="192" spans="1:15">
      <c r="A192" s="14" t="s">
        <v>427</v>
      </c>
      <c r="B192" s="14" t="s">
        <v>449</v>
      </c>
      <c r="C192" s="14" t="s">
        <v>630</v>
      </c>
      <c r="D192" s="14">
        <v>19300</v>
      </c>
      <c r="E192" s="14">
        <v>240000</v>
      </c>
      <c r="F192" s="14">
        <v>700000</v>
      </c>
      <c r="G192" s="14">
        <v>11.6</v>
      </c>
      <c r="H192" s="14">
        <v>400</v>
      </c>
      <c r="I192" s="14" t="s">
        <v>890</v>
      </c>
      <c r="J192" s="14">
        <v>1110</v>
      </c>
      <c r="K192" s="14">
        <v>2352</v>
      </c>
      <c r="O192" s="14" t="s">
        <v>3908</v>
      </c>
    </row>
    <row r="193" spans="1:15">
      <c r="A193" s="14" t="s">
        <v>427</v>
      </c>
      <c r="B193" s="14" t="s">
        <v>449</v>
      </c>
      <c r="C193" s="14" t="s">
        <v>631</v>
      </c>
      <c r="D193" s="14">
        <v>19500</v>
      </c>
      <c r="E193" s="14">
        <v>240000</v>
      </c>
      <c r="F193" s="14">
        <v>700000</v>
      </c>
      <c r="G193" s="14">
        <v>12.8</v>
      </c>
      <c r="H193" s="14">
        <v>410</v>
      </c>
      <c r="I193" s="14" t="s">
        <v>911</v>
      </c>
      <c r="J193" s="14">
        <v>1320</v>
      </c>
      <c r="K193" s="14">
        <v>2358</v>
      </c>
      <c r="O193" s="14" t="s">
        <v>3908</v>
      </c>
    </row>
    <row r="194" spans="1:15">
      <c r="A194" s="14" t="s">
        <v>427</v>
      </c>
      <c r="B194" s="14" t="s">
        <v>449</v>
      </c>
      <c r="C194" s="14" t="s">
        <v>632</v>
      </c>
      <c r="D194" s="14">
        <v>20100</v>
      </c>
      <c r="E194" s="14">
        <v>300000</v>
      </c>
      <c r="F194" s="14">
        <v>700000</v>
      </c>
      <c r="G194" s="14">
        <v>11.9</v>
      </c>
      <c r="H194" s="14">
        <v>420</v>
      </c>
      <c r="I194" s="14" t="s">
        <v>891</v>
      </c>
      <c r="J194" s="14">
        <v>1490</v>
      </c>
      <c r="K194" s="14">
        <v>2360</v>
      </c>
      <c r="O194" s="14" t="s">
        <v>3909</v>
      </c>
    </row>
    <row r="195" spans="1:15">
      <c r="A195" s="14" t="s">
        <v>427</v>
      </c>
      <c r="B195" s="14" t="s">
        <v>449</v>
      </c>
      <c r="C195" s="14" t="s">
        <v>633</v>
      </c>
      <c r="D195" s="14">
        <v>22300</v>
      </c>
      <c r="E195" s="14">
        <v>300000</v>
      </c>
      <c r="F195" s="14">
        <v>700000</v>
      </c>
      <c r="G195" s="14">
        <v>13.5</v>
      </c>
      <c r="H195" s="14">
        <v>435</v>
      </c>
      <c r="I195" s="14" t="s">
        <v>875</v>
      </c>
      <c r="J195" s="14">
        <v>1600</v>
      </c>
      <c r="K195" s="14">
        <v>2366</v>
      </c>
      <c r="O195" s="14" t="s">
        <v>3909</v>
      </c>
    </row>
    <row r="196" spans="1:15">
      <c r="A196" s="14" t="s">
        <v>427</v>
      </c>
      <c r="B196" s="14" t="s">
        <v>449</v>
      </c>
      <c r="C196" s="14" t="s">
        <v>634</v>
      </c>
      <c r="D196" s="14">
        <v>24500</v>
      </c>
      <c r="E196" s="14">
        <v>300000</v>
      </c>
      <c r="F196" s="14">
        <v>700000</v>
      </c>
      <c r="G196" s="14">
        <v>14.9</v>
      </c>
      <c r="H196" s="14">
        <v>445</v>
      </c>
      <c r="I196" s="14" t="s">
        <v>892</v>
      </c>
      <c r="J196" s="14">
        <v>1800</v>
      </c>
      <c r="K196" s="14">
        <v>2367</v>
      </c>
      <c r="O196" s="14" t="s">
        <v>3909</v>
      </c>
    </row>
    <row r="197" spans="1:15">
      <c r="A197" s="14" t="s">
        <v>427</v>
      </c>
      <c r="B197" s="14" t="s">
        <v>449</v>
      </c>
      <c r="C197" s="14" t="s">
        <v>635</v>
      </c>
      <c r="D197" s="14">
        <v>30000</v>
      </c>
      <c r="E197" s="14">
        <v>350000</v>
      </c>
      <c r="F197" s="14">
        <v>700000</v>
      </c>
      <c r="G197" s="14">
        <v>15.3</v>
      </c>
      <c r="H197" s="14">
        <v>480</v>
      </c>
      <c r="I197" s="14" t="s">
        <v>832</v>
      </c>
      <c r="J197" s="14">
        <v>2125</v>
      </c>
      <c r="K197" s="14">
        <v>2373</v>
      </c>
      <c r="O197" s="14" t="s">
        <v>3921</v>
      </c>
    </row>
    <row r="198" spans="1:15">
      <c r="A198" s="14" t="s">
        <v>428</v>
      </c>
      <c r="B198" s="14" t="s">
        <v>436</v>
      </c>
      <c r="C198" s="14" t="s">
        <v>636</v>
      </c>
      <c r="D198" s="14">
        <v>45</v>
      </c>
      <c r="E198" s="14">
        <v>1</v>
      </c>
      <c r="F198" s="14">
        <v>15000</v>
      </c>
      <c r="G198" s="14">
        <v>0.2</v>
      </c>
      <c r="H198" s="14">
        <v>5</v>
      </c>
      <c r="I198" s="14" t="s">
        <v>912</v>
      </c>
      <c r="J198" s="14">
        <v>2</v>
      </c>
      <c r="K198" s="14">
        <v>2244</v>
      </c>
      <c r="O198" s="14" t="s">
        <v>3926</v>
      </c>
    </row>
    <row r="199" spans="1:15">
      <c r="A199" s="14" t="s">
        <v>428</v>
      </c>
      <c r="B199" s="14" t="s">
        <v>436</v>
      </c>
      <c r="C199" s="14" t="s">
        <v>637</v>
      </c>
      <c r="D199" s="14">
        <v>515</v>
      </c>
      <c r="E199" s="14">
        <v>5000</v>
      </c>
      <c r="F199" s="14">
        <v>80000</v>
      </c>
      <c r="G199" s="14">
        <v>0.8</v>
      </c>
      <c r="H199" s="14">
        <v>10</v>
      </c>
      <c r="I199" s="14" t="s">
        <v>901</v>
      </c>
      <c r="J199" s="14">
        <v>4</v>
      </c>
      <c r="K199" s="14">
        <v>2250</v>
      </c>
      <c r="O199" s="14" t="s">
        <v>3945</v>
      </c>
    </row>
    <row r="200" spans="1:15">
      <c r="A200" s="14" t="s">
        <v>428</v>
      </c>
      <c r="B200" s="14" t="s">
        <v>436</v>
      </c>
      <c r="C200" s="14" t="s">
        <v>638</v>
      </c>
      <c r="D200" s="14">
        <v>1400</v>
      </c>
      <c r="E200" s="14">
        <v>5000</v>
      </c>
      <c r="F200" s="14">
        <v>160000</v>
      </c>
      <c r="G200" s="14">
        <v>1.3</v>
      </c>
      <c r="H200" s="14">
        <v>20</v>
      </c>
      <c r="I200" s="14" t="s">
        <v>913</v>
      </c>
      <c r="J200" s="14">
        <v>8</v>
      </c>
      <c r="K200" s="14">
        <v>2254</v>
      </c>
      <c r="O200" s="14" t="s">
        <v>3946</v>
      </c>
    </row>
    <row r="201" spans="1:15">
      <c r="A201" s="14" t="s">
        <v>428</v>
      </c>
      <c r="B201" s="14" t="s">
        <v>436</v>
      </c>
      <c r="C201" s="14" t="s">
        <v>639</v>
      </c>
      <c r="D201" s="14">
        <v>3350</v>
      </c>
      <c r="E201" s="14">
        <v>25000</v>
      </c>
      <c r="F201" s="14">
        <v>300000</v>
      </c>
      <c r="G201" s="14">
        <v>2.1</v>
      </c>
      <c r="H201" s="14">
        <v>40</v>
      </c>
      <c r="I201" s="14" t="s">
        <v>882</v>
      </c>
      <c r="J201" s="14">
        <v>16</v>
      </c>
      <c r="K201" s="14">
        <v>2263</v>
      </c>
      <c r="O201" s="14" t="s">
        <v>3929</v>
      </c>
    </row>
    <row r="202" spans="1:15">
      <c r="A202" s="14" t="s">
        <v>428</v>
      </c>
      <c r="B202" s="14" t="s">
        <v>436</v>
      </c>
      <c r="C202" s="14" t="s">
        <v>640</v>
      </c>
      <c r="D202" s="14">
        <v>6800</v>
      </c>
      <c r="E202" s="14">
        <v>120000</v>
      </c>
      <c r="F202" s="14">
        <v>450000</v>
      </c>
      <c r="G202" s="14">
        <v>2.9</v>
      </c>
      <c r="H202" s="14">
        <v>80</v>
      </c>
      <c r="I202" s="14" t="s">
        <v>890</v>
      </c>
      <c r="J202" s="14">
        <v>32</v>
      </c>
      <c r="K202" s="14">
        <v>2265</v>
      </c>
      <c r="O202" s="14" t="s">
        <v>3962</v>
      </c>
    </row>
    <row r="203" spans="1:15">
      <c r="A203" s="14" t="s">
        <v>428</v>
      </c>
      <c r="B203" s="14" t="s">
        <v>436</v>
      </c>
      <c r="C203" s="14" t="s">
        <v>641</v>
      </c>
      <c r="D203" s="14">
        <v>8200</v>
      </c>
      <c r="E203" s="14">
        <v>140000</v>
      </c>
      <c r="F203" s="14">
        <v>700000</v>
      </c>
      <c r="G203" s="14">
        <v>3.2</v>
      </c>
      <c r="H203" s="14">
        <v>100</v>
      </c>
      <c r="I203" s="14" t="s">
        <v>911</v>
      </c>
      <c r="J203" s="14">
        <v>40</v>
      </c>
      <c r="K203" s="14">
        <v>2267</v>
      </c>
      <c r="O203" s="14" t="s">
        <v>3917</v>
      </c>
    </row>
    <row r="204" spans="1:15">
      <c r="A204" s="14" t="s">
        <v>428</v>
      </c>
      <c r="B204" s="14" t="s">
        <v>436</v>
      </c>
      <c r="C204" s="14" t="s">
        <v>642</v>
      </c>
      <c r="D204" s="14">
        <v>7300</v>
      </c>
      <c r="E204" s="14">
        <v>100000</v>
      </c>
      <c r="F204" s="14">
        <v>600000</v>
      </c>
      <c r="G204" s="14">
        <v>2.8</v>
      </c>
      <c r="H204" s="14">
        <v>75</v>
      </c>
      <c r="I204" s="14" t="s">
        <v>914</v>
      </c>
      <c r="J204" s="14">
        <v>30</v>
      </c>
      <c r="K204" s="14">
        <v>2267</v>
      </c>
      <c r="O204" s="14" t="s">
        <v>3941</v>
      </c>
    </row>
    <row r="205" spans="1:15">
      <c r="A205" s="14" t="s">
        <v>428</v>
      </c>
      <c r="B205" s="14" t="s">
        <v>436</v>
      </c>
      <c r="C205" s="14" t="s">
        <v>643</v>
      </c>
      <c r="D205" s="14">
        <v>8600</v>
      </c>
      <c r="E205" s="14">
        <v>120000</v>
      </c>
      <c r="F205" s="14">
        <v>700000</v>
      </c>
      <c r="G205" s="14">
        <v>3.1</v>
      </c>
      <c r="H205" s="14">
        <v>110</v>
      </c>
      <c r="I205" s="14" t="s">
        <v>911</v>
      </c>
      <c r="J205" s="14">
        <v>44</v>
      </c>
      <c r="K205" s="14">
        <v>2269</v>
      </c>
      <c r="O205" s="14" t="s">
        <v>3900</v>
      </c>
    </row>
    <row r="206" spans="1:15">
      <c r="A206" s="14" t="s">
        <v>428</v>
      </c>
      <c r="B206" s="14" t="s">
        <v>436</v>
      </c>
      <c r="C206" s="14" t="s">
        <v>644</v>
      </c>
      <c r="D206" s="14">
        <v>9100</v>
      </c>
      <c r="E206" s="14">
        <v>160000</v>
      </c>
      <c r="F206" s="14">
        <v>700000</v>
      </c>
      <c r="G206" s="14">
        <v>3.4</v>
      </c>
      <c r="H206" s="14">
        <v>135</v>
      </c>
      <c r="I206" s="14" t="s">
        <v>874</v>
      </c>
      <c r="J206" s="14">
        <v>54</v>
      </c>
      <c r="K206" s="14">
        <v>2271</v>
      </c>
      <c r="O206" s="14" t="s">
        <v>3902</v>
      </c>
    </row>
    <row r="207" spans="1:15">
      <c r="A207" s="14" t="s">
        <v>428</v>
      </c>
      <c r="B207" s="14" t="s">
        <v>436</v>
      </c>
      <c r="C207" s="14" t="s">
        <v>645</v>
      </c>
      <c r="D207" s="14">
        <v>8900</v>
      </c>
      <c r="E207" s="14">
        <v>140000</v>
      </c>
      <c r="F207" s="14">
        <v>700000</v>
      </c>
      <c r="G207" s="14">
        <v>3.6</v>
      </c>
      <c r="H207" s="14">
        <v>160</v>
      </c>
      <c r="I207" s="14" t="s">
        <v>874</v>
      </c>
      <c r="J207" s="14">
        <v>64</v>
      </c>
      <c r="K207" s="14">
        <v>2277</v>
      </c>
      <c r="O207" s="14" t="s">
        <v>3917</v>
      </c>
    </row>
    <row r="208" spans="1:15">
      <c r="A208" s="14" t="s">
        <v>428</v>
      </c>
      <c r="B208" s="14" t="s">
        <v>436</v>
      </c>
      <c r="C208" s="14" t="s">
        <v>646</v>
      </c>
      <c r="D208" s="14">
        <v>6200</v>
      </c>
      <c r="E208" s="14">
        <v>80000</v>
      </c>
      <c r="F208" s="14">
        <v>450000</v>
      </c>
      <c r="G208" s="14">
        <v>2.4</v>
      </c>
      <c r="H208" s="14">
        <v>70</v>
      </c>
      <c r="I208" s="14" t="s">
        <v>889</v>
      </c>
      <c r="J208" s="14">
        <v>28</v>
      </c>
      <c r="K208" s="14">
        <v>2279</v>
      </c>
      <c r="O208" s="14" t="s">
        <v>3963</v>
      </c>
    </row>
    <row r="209" spans="1:15">
      <c r="A209" s="14" t="s">
        <v>428</v>
      </c>
      <c r="B209" s="14" t="s">
        <v>436</v>
      </c>
      <c r="C209" s="14" t="s">
        <v>647</v>
      </c>
      <c r="D209" s="14">
        <v>10050</v>
      </c>
      <c r="E209" s="14">
        <v>180000</v>
      </c>
      <c r="F209" s="14">
        <v>500000</v>
      </c>
      <c r="G209" s="14">
        <v>4.2</v>
      </c>
      <c r="H209" s="14">
        <v>185</v>
      </c>
      <c r="I209" s="14" t="s">
        <v>891</v>
      </c>
      <c r="J209" s="14">
        <v>74</v>
      </c>
      <c r="K209" s="14">
        <v>2287</v>
      </c>
      <c r="O209" s="14" t="s">
        <v>3935</v>
      </c>
    </row>
    <row r="210" spans="1:15">
      <c r="A210" s="14" t="s">
        <v>428</v>
      </c>
      <c r="B210" s="14" t="s">
        <v>436</v>
      </c>
      <c r="C210" s="14" t="s">
        <v>648</v>
      </c>
      <c r="D210" s="14">
        <v>12600</v>
      </c>
      <c r="E210" s="14">
        <v>210000</v>
      </c>
      <c r="F210" s="14">
        <v>700000</v>
      </c>
      <c r="G210" s="14">
        <v>4.8</v>
      </c>
      <c r="H210" s="14">
        <v>205</v>
      </c>
      <c r="I210" s="14" t="s">
        <v>891</v>
      </c>
      <c r="J210" s="14">
        <v>82</v>
      </c>
      <c r="K210" s="14">
        <v>2303</v>
      </c>
      <c r="O210" s="14" t="s">
        <v>3907</v>
      </c>
    </row>
    <row r="211" spans="1:15">
      <c r="A211" s="14" t="s">
        <v>428</v>
      </c>
      <c r="B211" s="14" t="s">
        <v>449</v>
      </c>
      <c r="C211" s="14" t="s">
        <v>649</v>
      </c>
      <c r="D211" s="14">
        <v>13700</v>
      </c>
      <c r="E211" s="14">
        <v>180000</v>
      </c>
      <c r="F211" s="14">
        <v>500000</v>
      </c>
      <c r="G211" s="14">
        <v>4.9000000000000004</v>
      </c>
      <c r="H211" s="14">
        <v>250</v>
      </c>
      <c r="I211" s="14" t="s">
        <v>875</v>
      </c>
      <c r="J211" s="14">
        <v>103</v>
      </c>
      <c r="K211" s="14">
        <v>2330</v>
      </c>
      <c r="O211" s="14" t="s">
        <v>3935</v>
      </c>
    </row>
    <row r="212" spans="1:15">
      <c r="A212" s="14" t="s">
        <v>428</v>
      </c>
      <c r="B212" s="14" t="s">
        <v>449</v>
      </c>
      <c r="C212" s="14" t="s">
        <v>650</v>
      </c>
      <c r="D212" s="14">
        <v>14200</v>
      </c>
      <c r="E212" s="14">
        <v>210000</v>
      </c>
      <c r="F212" s="14">
        <v>600000</v>
      </c>
      <c r="G212" s="14">
        <v>5.3</v>
      </c>
      <c r="H212" s="14">
        <v>275</v>
      </c>
      <c r="I212" s="14" t="s">
        <v>892</v>
      </c>
      <c r="J212" s="14">
        <v>168</v>
      </c>
      <c r="K212" s="14">
        <v>2334</v>
      </c>
      <c r="O212" s="14" t="s">
        <v>3971</v>
      </c>
    </row>
    <row r="213" spans="1:15">
      <c r="A213" s="14" t="s">
        <v>428</v>
      </c>
      <c r="B213" s="14" t="s">
        <v>449</v>
      </c>
      <c r="C213" s="14" t="s">
        <v>651</v>
      </c>
      <c r="D213" s="14">
        <v>14600</v>
      </c>
      <c r="E213" s="14">
        <v>240000</v>
      </c>
      <c r="F213" s="14">
        <v>600000</v>
      </c>
      <c r="G213" s="14">
        <v>6.3</v>
      </c>
      <c r="H213" s="14">
        <v>310</v>
      </c>
      <c r="I213" s="14" t="s">
        <v>892</v>
      </c>
      <c r="J213" s="14">
        <v>175</v>
      </c>
      <c r="K213" s="14">
        <v>2342</v>
      </c>
      <c r="O213" s="14" t="s">
        <v>3972</v>
      </c>
    </row>
    <row r="214" spans="1:15">
      <c r="A214" s="14" t="s">
        <v>428</v>
      </c>
      <c r="B214" s="14" t="s">
        <v>449</v>
      </c>
      <c r="C214" s="14" t="s">
        <v>652</v>
      </c>
      <c r="D214" s="14">
        <v>15920</v>
      </c>
      <c r="E214" s="14">
        <v>210000</v>
      </c>
      <c r="F214" s="14">
        <v>500000</v>
      </c>
      <c r="G214" s="14">
        <v>7.4</v>
      </c>
      <c r="H214" s="14">
        <v>385</v>
      </c>
      <c r="I214" s="14" t="s">
        <v>915</v>
      </c>
      <c r="J214" s="14">
        <v>223</v>
      </c>
      <c r="K214" s="14">
        <v>2350</v>
      </c>
      <c r="O214" s="14" t="s">
        <v>3974</v>
      </c>
    </row>
    <row r="215" spans="1:15">
      <c r="A215" s="14" t="s">
        <v>428</v>
      </c>
      <c r="B215" s="14" t="s">
        <v>449</v>
      </c>
      <c r="C215" s="14" t="s">
        <v>653</v>
      </c>
      <c r="D215" s="14">
        <v>17350</v>
      </c>
      <c r="E215" s="14">
        <v>240000</v>
      </c>
      <c r="F215" s="14">
        <v>600000</v>
      </c>
      <c r="G215" s="14">
        <v>8.3000000000000007</v>
      </c>
      <c r="H215" s="14">
        <v>400</v>
      </c>
      <c r="I215" s="14" t="s">
        <v>915</v>
      </c>
      <c r="J215" s="14">
        <v>298</v>
      </c>
      <c r="K215" s="14">
        <v>2358</v>
      </c>
      <c r="O215" s="14" t="s">
        <v>3972</v>
      </c>
    </row>
    <row r="216" spans="1:15">
      <c r="A216" s="14" t="s">
        <v>428</v>
      </c>
      <c r="B216" s="14" t="s">
        <v>449</v>
      </c>
      <c r="C216" s="14" t="s">
        <v>654</v>
      </c>
      <c r="D216" s="14">
        <v>8500</v>
      </c>
      <c r="E216" s="14">
        <v>120000</v>
      </c>
      <c r="F216" s="14">
        <v>500000</v>
      </c>
      <c r="G216" s="14">
        <v>3.8</v>
      </c>
      <c r="H216" s="14">
        <v>210</v>
      </c>
      <c r="I216" s="14" t="s">
        <v>891</v>
      </c>
      <c r="J216" s="14">
        <v>98</v>
      </c>
      <c r="K216" s="14">
        <v>2360</v>
      </c>
      <c r="O216" s="14" t="s">
        <v>3934</v>
      </c>
    </row>
    <row r="217" spans="1:15">
      <c r="A217" s="14" t="s">
        <v>428</v>
      </c>
      <c r="B217" s="14" t="s">
        <v>449</v>
      </c>
      <c r="C217" s="14" t="s">
        <v>655</v>
      </c>
      <c r="D217" s="14">
        <v>19150</v>
      </c>
      <c r="E217" s="14">
        <v>240000</v>
      </c>
      <c r="F217" s="14">
        <v>700000</v>
      </c>
      <c r="G217" s="14">
        <v>7.9</v>
      </c>
      <c r="H217" s="14">
        <v>468</v>
      </c>
      <c r="I217" s="14" t="s">
        <v>916</v>
      </c>
      <c r="J217" s="14">
        <v>315</v>
      </c>
      <c r="K217" s="14">
        <v>2365</v>
      </c>
      <c r="O217" s="14" t="s">
        <v>3908</v>
      </c>
    </row>
    <row r="218" spans="1:15">
      <c r="A218" s="14" t="s">
        <v>428</v>
      </c>
      <c r="B218" s="14" t="s">
        <v>449</v>
      </c>
      <c r="C218" s="14" t="s">
        <v>656</v>
      </c>
      <c r="D218" s="14">
        <v>21350</v>
      </c>
      <c r="E218" s="14">
        <v>300000</v>
      </c>
      <c r="F218" s="14">
        <v>700000</v>
      </c>
      <c r="G218" s="14">
        <v>8.6</v>
      </c>
      <c r="H218" s="14">
        <v>500</v>
      </c>
      <c r="I218" s="14" t="s">
        <v>832</v>
      </c>
      <c r="J218" s="14">
        <v>495</v>
      </c>
      <c r="K218" s="14">
        <v>2369</v>
      </c>
      <c r="O218" s="14" t="s">
        <v>3909</v>
      </c>
    </row>
    <row r="219" spans="1:15">
      <c r="A219" s="14" t="s">
        <v>429</v>
      </c>
      <c r="B219" s="14" t="s">
        <v>436</v>
      </c>
      <c r="C219" s="14" t="s">
        <v>657</v>
      </c>
      <c r="D219" s="14">
        <v>90</v>
      </c>
      <c r="E219" s="14">
        <v>1</v>
      </c>
      <c r="F219" s="14">
        <v>15000</v>
      </c>
      <c r="G219" s="14">
        <v>0.1</v>
      </c>
      <c r="H219" s="14">
        <v>2</v>
      </c>
      <c r="I219" s="14" t="s">
        <v>917</v>
      </c>
      <c r="J219" s="14">
        <v>3</v>
      </c>
      <c r="K219" s="14">
        <v>2225</v>
      </c>
      <c r="O219" s="14" t="s">
        <v>3926</v>
      </c>
    </row>
    <row r="220" spans="1:15">
      <c r="A220" s="14" t="s">
        <v>429</v>
      </c>
      <c r="B220" s="14" t="s">
        <v>436</v>
      </c>
      <c r="C220" s="14" t="s">
        <v>658</v>
      </c>
      <c r="D220" s="14">
        <v>605</v>
      </c>
      <c r="E220" s="14">
        <v>1</v>
      </c>
      <c r="F220" s="14">
        <v>100000</v>
      </c>
      <c r="G220" s="14">
        <v>0.4</v>
      </c>
      <c r="H220" s="14">
        <v>7</v>
      </c>
      <c r="I220" s="14" t="s">
        <v>918</v>
      </c>
      <c r="J220" s="14">
        <v>11</v>
      </c>
      <c r="K220" s="14">
        <v>2228</v>
      </c>
      <c r="O220" s="14" t="s">
        <v>3975</v>
      </c>
    </row>
    <row r="221" spans="1:15">
      <c r="A221" s="14" t="s">
        <v>429</v>
      </c>
      <c r="B221" s="14" t="s">
        <v>436</v>
      </c>
      <c r="C221" s="14" t="s">
        <v>659</v>
      </c>
      <c r="D221" s="14">
        <v>1900</v>
      </c>
      <c r="E221" s="14">
        <v>15000</v>
      </c>
      <c r="F221" s="14">
        <v>100000</v>
      </c>
      <c r="G221" s="14">
        <v>0.8</v>
      </c>
      <c r="H221" s="14">
        <v>16</v>
      </c>
      <c r="I221" s="14" t="s">
        <v>904</v>
      </c>
      <c r="J221" s="14">
        <v>16</v>
      </c>
      <c r="K221" s="14">
        <v>2232</v>
      </c>
      <c r="O221" s="14" t="s">
        <v>3893</v>
      </c>
    </row>
    <row r="222" spans="1:15">
      <c r="A222" s="14" t="s">
        <v>429</v>
      </c>
      <c r="B222" s="14" t="s">
        <v>436</v>
      </c>
      <c r="C222" s="14" t="s">
        <v>660</v>
      </c>
      <c r="D222" s="14">
        <v>3850</v>
      </c>
      <c r="E222" s="14">
        <v>15000</v>
      </c>
      <c r="F222" s="14">
        <v>210000</v>
      </c>
      <c r="G222" s="14">
        <v>1.2</v>
      </c>
      <c r="H222" s="14">
        <v>25</v>
      </c>
      <c r="I222" s="14" t="s">
        <v>906</v>
      </c>
      <c r="J222" s="14">
        <v>47</v>
      </c>
      <c r="K222" s="14">
        <v>2238</v>
      </c>
      <c r="O222" s="14" t="s">
        <v>3948</v>
      </c>
    </row>
    <row r="223" spans="1:15">
      <c r="A223" s="14" t="s">
        <v>429</v>
      </c>
      <c r="B223" s="14" t="s">
        <v>436</v>
      </c>
      <c r="C223" s="14" t="s">
        <v>661</v>
      </c>
      <c r="D223" s="14">
        <v>7100</v>
      </c>
      <c r="E223" s="14">
        <v>60000</v>
      </c>
      <c r="F223" s="14">
        <v>300000</v>
      </c>
      <c r="G223" s="14">
        <v>2</v>
      </c>
      <c r="H223" s="14">
        <v>40</v>
      </c>
      <c r="I223" s="14" t="s">
        <v>882</v>
      </c>
      <c r="J223" s="14">
        <v>70</v>
      </c>
      <c r="K223" s="14">
        <v>2241</v>
      </c>
      <c r="O223" s="14" t="s">
        <v>3924</v>
      </c>
    </row>
    <row r="224" spans="1:15">
      <c r="A224" s="14" t="s">
        <v>429</v>
      </c>
      <c r="B224" s="14" t="s">
        <v>436</v>
      </c>
      <c r="C224" s="14" t="s">
        <v>662</v>
      </c>
      <c r="D224" s="14">
        <v>9800</v>
      </c>
      <c r="E224" s="14">
        <v>80000</v>
      </c>
      <c r="F224" s="14">
        <v>350000</v>
      </c>
      <c r="G224" s="14">
        <v>2.2999999999999998</v>
      </c>
      <c r="H224" s="14">
        <v>60</v>
      </c>
      <c r="I224" s="14" t="s">
        <v>919</v>
      </c>
      <c r="J224" s="14">
        <v>130</v>
      </c>
      <c r="K224" s="14">
        <v>2253</v>
      </c>
      <c r="O224" s="14" t="s">
        <v>3976</v>
      </c>
    </row>
    <row r="225" spans="1:15">
      <c r="A225" s="14" t="s">
        <v>429</v>
      </c>
      <c r="B225" s="14" t="s">
        <v>436</v>
      </c>
      <c r="C225" s="14" t="s">
        <v>663</v>
      </c>
      <c r="D225" s="14">
        <v>11550</v>
      </c>
      <c r="E225" s="14">
        <v>120000</v>
      </c>
      <c r="F225" s="14">
        <v>700000</v>
      </c>
      <c r="G225" s="14">
        <v>2.8</v>
      </c>
      <c r="H225" s="14">
        <v>80</v>
      </c>
      <c r="I225" s="14" t="s">
        <v>890</v>
      </c>
      <c r="J225" s="14">
        <v>218</v>
      </c>
      <c r="K225" s="14">
        <v>2261</v>
      </c>
      <c r="O225" s="14" t="s">
        <v>3900</v>
      </c>
    </row>
    <row r="226" spans="1:15">
      <c r="A226" s="14" t="s">
        <v>429</v>
      </c>
      <c r="B226" s="14" t="s">
        <v>436</v>
      </c>
      <c r="C226" s="14" t="s">
        <v>664</v>
      </c>
      <c r="D226" s="14">
        <v>14680</v>
      </c>
      <c r="E226" s="14">
        <v>160000</v>
      </c>
      <c r="F226" s="14">
        <v>700000</v>
      </c>
      <c r="G226" s="14">
        <v>3.4</v>
      </c>
      <c r="H226" s="14">
        <v>140</v>
      </c>
      <c r="I226" s="14" t="s">
        <v>874</v>
      </c>
      <c r="J226" s="14">
        <v>315</v>
      </c>
      <c r="K226" s="14">
        <v>2265</v>
      </c>
      <c r="O226" s="14" t="s">
        <v>3902</v>
      </c>
    </row>
    <row r="227" spans="1:15">
      <c r="A227" s="14" t="s">
        <v>429</v>
      </c>
      <c r="B227" s="14" t="s">
        <v>436</v>
      </c>
      <c r="C227" s="14" t="s">
        <v>665</v>
      </c>
      <c r="D227" s="14">
        <v>12500</v>
      </c>
      <c r="E227" s="14">
        <v>120000</v>
      </c>
      <c r="F227" s="14">
        <v>700000</v>
      </c>
      <c r="G227" s="14">
        <v>3.2</v>
      </c>
      <c r="H227" s="14">
        <v>120</v>
      </c>
      <c r="I227" s="14" t="s">
        <v>911</v>
      </c>
      <c r="J227" s="14">
        <v>270</v>
      </c>
      <c r="K227" s="14">
        <v>2285</v>
      </c>
      <c r="O227" s="14" t="s">
        <v>3900</v>
      </c>
    </row>
    <row r="228" spans="1:15">
      <c r="A228" s="14" t="s">
        <v>429</v>
      </c>
      <c r="B228" s="14" t="s">
        <v>436</v>
      </c>
      <c r="C228" s="14" t="s">
        <v>666</v>
      </c>
      <c r="D228" s="14">
        <v>17640</v>
      </c>
      <c r="E228" s="14">
        <v>180000</v>
      </c>
      <c r="F228" s="14">
        <v>450000</v>
      </c>
      <c r="G228" s="14">
        <v>3.6</v>
      </c>
      <c r="H228" s="14">
        <v>165</v>
      </c>
      <c r="I228" s="14" t="s">
        <v>874</v>
      </c>
      <c r="J228" s="14">
        <v>372</v>
      </c>
      <c r="K228" s="14">
        <v>2287</v>
      </c>
      <c r="O228" s="14" t="s">
        <v>3920</v>
      </c>
    </row>
    <row r="229" spans="1:15">
      <c r="A229" s="14" t="s">
        <v>429</v>
      </c>
      <c r="B229" s="14" t="s">
        <v>436</v>
      </c>
      <c r="C229" s="14" t="s">
        <v>667</v>
      </c>
      <c r="D229" s="14">
        <v>19550</v>
      </c>
      <c r="E229" s="14">
        <v>180000</v>
      </c>
      <c r="F229" s="14">
        <v>600000</v>
      </c>
      <c r="G229" s="14">
        <v>4</v>
      </c>
      <c r="H229" s="14">
        <v>180</v>
      </c>
      <c r="I229" s="14" t="s">
        <v>874</v>
      </c>
      <c r="J229" s="14">
        <v>405</v>
      </c>
      <c r="K229" s="14">
        <v>2298</v>
      </c>
      <c r="O229" s="14" t="s">
        <v>3939</v>
      </c>
    </row>
    <row r="230" spans="1:15">
      <c r="A230" s="14" t="s">
        <v>429</v>
      </c>
      <c r="B230" s="14" t="s">
        <v>436</v>
      </c>
      <c r="C230" s="14" t="s">
        <v>668</v>
      </c>
      <c r="D230" s="14">
        <v>20075</v>
      </c>
      <c r="E230" s="14">
        <v>210000</v>
      </c>
      <c r="F230" s="14">
        <v>700000</v>
      </c>
      <c r="G230" s="14">
        <v>4.8</v>
      </c>
      <c r="H230" s="14">
        <v>230</v>
      </c>
      <c r="I230" s="14" t="s">
        <v>875</v>
      </c>
      <c r="J230" s="14">
        <v>517</v>
      </c>
      <c r="K230" s="14">
        <v>2314</v>
      </c>
      <c r="O230" s="14" t="s">
        <v>3907</v>
      </c>
    </row>
    <row r="231" spans="1:15">
      <c r="A231" s="14" t="s">
        <v>429</v>
      </c>
      <c r="B231" s="14" t="s">
        <v>436</v>
      </c>
      <c r="C231" s="14" t="s">
        <v>669</v>
      </c>
      <c r="D231" s="14">
        <v>20250</v>
      </c>
      <c r="E231" s="14">
        <v>240000</v>
      </c>
      <c r="F231" s="14">
        <v>700000</v>
      </c>
      <c r="G231" s="14">
        <v>5.2</v>
      </c>
      <c r="H231" s="14">
        <v>290</v>
      </c>
      <c r="I231" s="14" t="s">
        <v>892</v>
      </c>
      <c r="J231" s="14">
        <v>652</v>
      </c>
      <c r="K231" s="14">
        <v>2329</v>
      </c>
      <c r="O231" s="14" t="s">
        <v>3908</v>
      </c>
    </row>
    <row r="232" spans="1:15">
      <c r="A232" s="14" t="s">
        <v>429</v>
      </c>
      <c r="B232" s="14" t="s">
        <v>449</v>
      </c>
      <c r="C232" s="14" t="s">
        <v>670</v>
      </c>
      <c r="D232" s="14">
        <v>24220</v>
      </c>
      <c r="E232" s="14">
        <v>210000</v>
      </c>
      <c r="F232" s="14">
        <v>700000</v>
      </c>
      <c r="G232" s="14">
        <v>6.8</v>
      </c>
      <c r="H232" s="14">
        <v>310</v>
      </c>
      <c r="I232" s="14" t="s">
        <v>892</v>
      </c>
      <c r="J232" s="14">
        <v>776</v>
      </c>
      <c r="K232" s="14">
        <v>2333</v>
      </c>
      <c r="O232" s="14" t="s">
        <v>3907</v>
      </c>
    </row>
    <row r="233" spans="1:15">
      <c r="A233" s="14" t="s">
        <v>429</v>
      </c>
      <c r="B233" s="14" t="s">
        <v>449</v>
      </c>
      <c r="C233" s="14" t="s">
        <v>671</v>
      </c>
      <c r="D233" s="14">
        <v>25550</v>
      </c>
      <c r="E233" s="14">
        <v>300000</v>
      </c>
      <c r="F233" s="14">
        <v>700000</v>
      </c>
      <c r="G233" s="14">
        <v>7.5</v>
      </c>
      <c r="H233" s="14">
        <v>325</v>
      </c>
      <c r="I233" s="14" t="s">
        <v>893</v>
      </c>
      <c r="J233" s="14">
        <v>812</v>
      </c>
      <c r="K233" s="14">
        <v>2339</v>
      </c>
      <c r="O233" s="14" t="s">
        <v>3909</v>
      </c>
    </row>
    <row r="234" spans="1:15">
      <c r="A234" s="14" t="s">
        <v>429</v>
      </c>
      <c r="B234" s="14" t="s">
        <v>449</v>
      </c>
      <c r="C234" s="14" t="s">
        <v>672</v>
      </c>
      <c r="D234" s="14">
        <v>28190</v>
      </c>
      <c r="E234" s="14">
        <v>350000</v>
      </c>
      <c r="F234" s="14">
        <v>700000</v>
      </c>
      <c r="G234" s="14">
        <v>5.6</v>
      </c>
      <c r="H234" s="14">
        <v>360</v>
      </c>
      <c r="I234" s="14" t="s">
        <v>893</v>
      </c>
      <c r="J234" s="14">
        <v>900</v>
      </c>
      <c r="K234" s="14">
        <v>2345</v>
      </c>
      <c r="O234" s="14" t="s">
        <v>3921</v>
      </c>
    </row>
    <row r="235" spans="1:15">
      <c r="A235" s="14" t="s">
        <v>429</v>
      </c>
      <c r="B235" s="14" t="s">
        <v>449</v>
      </c>
      <c r="C235" s="14" t="s">
        <v>673</v>
      </c>
      <c r="D235" s="14">
        <v>31530</v>
      </c>
      <c r="E235" s="14">
        <v>400000</v>
      </c>
      <c r="F235" s="14">
        <v>700000</v>
      </c>
      <c r="G235" s="14">
        <v>8.9</v>
      </c>
      <c r="H235" s="14">
        <v>400</v>
      </c>
      <c r="I235" s="14" t="s">
        <v>915</v>
      </c>
      <c r="J235" s="14">
        <v>1002</v>
      </c>
      <c r="K235" s="14">
        <v>2349</v>
      </c>
      <c r="O235" s="14" t="s">
        <v>3937</v>
      </c>
    </row>
    <row r="236" spans="1:15">
      <c r="A236" s="14" t="s">
        <v>429</v>
      </c>
      <c r="B236" s="14" t="s">
        <v>449</v>
      </c>
      <c r="C236" s="14" t="s">
        <v>674</v>
      </c>
      <c r="D236" s="14">
        <v>32690</v>
      </c>
      <c r="E236" s="14">
        <v>450000</v>
      </c>
      <c r="F236" s="14">
        <v>700000</v>
      </c>
      <c r="G236" s="14">
        <v>7.4</v>
      </c>
      <c r="H236" s="14">
        <v>415</v>
      </c>
      <c r="I236" s="14" t="s">
        <v>915</v>
      </c>
      <c r="J236" s="14">
        <v>1038</v>
      </c>
      <c r="K236" s="14">
        <v>2351</v>
      </c>
      <c r="O236" s="14" t="s">
        <v>3938</v>
      </c>
    </row>
    <row r="237" spans="1:15">
      <c r="A237" s="14" t="s">
        <v>429</v>
      </c>
      <c r="B237" s="14" t="s">
        <v>449</v>
      </c>
      <c r="C237" s="14" t="s">
        <v>675</v>
      </c>
      <c r="D237" s="14">
        <v>4300</v>
      </c>
      <c r="E237" s="14">
        <v>25000</v>
      </c>
      <c r="F237" s="14">
        <v>300000</v>
      </c>
      <c r="G237" s="14">
        <v>0.9</v>
      </c>
      <c r="H237" s="14">
        <v>55</v>
      </c>
      <c r="I237" s="14" t="s">
        <v>887</v>
      </c>
      <c r="J237" s="14">
        <v>138</v>
      </c>
      <c r="K237" s="14">
        <v>2340</v>
      </c>
      <c r="O237" s="14" t="s">
        <v>3929</v>
      </c>
    </row>
    <row r="238" spans="1:15">
      <c r="A238" s="14" t="s">
        <v>429</v>
      </c>
      <c r="B238" s="14" t="s">
        <v>449</v>
      </c>
      <c r="C238" s="14" t="s">
        <v>676</v>
      </c>
      <c r="D238" s="14">
        <v>7070</v>
      </c>
      <c r="E238" s="14">
        <v>80000</v>
      </c>
      <c r="F238" s="14">
        <v>400000</v>
      </c>
      <c r="G238" s="14">
        <v>2.1</v>
      </c>
      <c r="H238" s="14">
        <v>90</v>
      </c>
      <c r="I238" s="14" t="s">
        <v>911</v>
      </c>
      <c r="J238" s="14">
        <v>226</v>
      </c>
      <c r="K238" s="14">
        <v>2341</v>
      </c>
      <c r="O238" s="14" t="s">
        <v>3932</v>
      </c>
    </row>
    <row r="239" spans="1:15">
      <c r="A239" s="14" t="s">
        <v>429</v>
      </c>
      <c r="B239" s="14" t="s">
        <v>449</v>
      </c>
      <c r="C239" s="14" t="s">
        <v>677</v>
      </c>
      <c r="D239" s="14">
        <v>11800</v>
      </c>
      <c r="E239" s="14">
        <v>120000</v>
      </c>
      <c r="F239" s="14">
        <v>600000</v>
      </c>
      <c r="G239" s="14">
        <v>2.4</v>
      </c>
      <c r="H239" s="14">
        <v>150</v>
      </c>
      <c r="I239" s="14" t="s">
        <v>874</v>
      </c>
      <c r="J239" s="14">
        <v>376</v>
      </c>
      <c r="K239" s="14">
        <v>2343</v>
      </c>
      <c r="O239" s="14" t="s">
        <v>3977</v>
      </c>
    </row>
    <row r="240" spans="1:15">
      <c r="A240" s="14" t="s">
        <v>429</v>
      </c>
      <c r="B240" s="14" t="s">
        <v>449</v>
      </c>
      <c r="C240" s="14" t="s">
        <v>678</v>
      </c>
      <c r="D240" s="14">
        <v>13670</v>
      </c>
      <c r="E240" s="14">
        <v>140000</v>
      </c>
      <c r="F240" s="14">
        <v>700000</v>
      </c>
      <c r="G240" s="14">
        <v>4.0999999999999996</v>
      </c>
      <c r="H240" s="14">
        <v>175</v>
      </c>
      <c r="I240" s="14" t="s">
        <v>874</v>
      </c>
      <c r="J240" s="14">
        <v>438</v>
      </c>
      <c r="K240" s="14">
        <v>2344</v>
      </c>
      <c r="O240" s="14" t="s">
        <v>3917</v>
      </c>
    </row>
    <row r="241" spans="1:15">
      <c r="A241" s="14" t="s">
        <v>429</v>
      </c>
      <c r="B241" s="14" t="s">
        <v>449</v>
      </c>
      <c r="C241" s="14" t="s">
        <v>679</v>
      </c>
      <c r="D241" s="14">
        <v>17240</v>
      </c>
      <c r="E241" s="14">
        <v>160000</v>
      </c>
      <c r="F241" s="14">
        <v>700000</v>
      </c>
      <c r="G241" s="14">
        <v>4.5</v>
      </c>
      <c r="H241" s="14">
        <v>220</v>
      </c>
      <c r="I241" s="14" t="s">
        <v>891</v>
      </c>
      <c r="J241" s="14">
        <v>550</v>
      </c>
      <c r="K241" s="14">
        <v>2345</v>
      </c>
      <c r="O241" s="14" t="s">
        <v>3902</v>
      </c>
    </row>
    <row r="242" spans="1:15">
      <c r="A242" s="14" t="s">
        <v>429</v>
      </c>
      <c r="B242" s="14" t="s">
        <v>449</v>
      </c>
      <c r="C242" s="14" t="s">
        <v>680</v>
      </c>
      <c r="D242" s="14">
        <v>22120</v>
      </c>
      <c r="E242" s="14">
        <v>210000</v>
      </c>
      <c r="F242" s="14">
        <v>700000</v>
      </c>
      <c r="G242" s="14">
        <v>5.7</v>
      </c>
      <c r="H242" s="14">
        <v>280</v>
      </c>
      <c r="I242" s="14" t="s">
        <v>892</v>
      </c>
      <c r="J242" s="14">
        <v>702</v>
      </c>
      <c r="K242" s="14">
        <v>2347</v>
      </c>
      <c r="O242" s="14" t="s">
        <v>3907</v>
      </c>
    </row>
    <row r="243" spans="1:15">
      <c r="A243" s="14" t="s">
        <v>429</v>
      </c>
      <c r="B243" s="14" t="s">
        <v>449</v>
      </c>
      <c r="C243" s="14" t="s">
        <v>681</v>
      </c>
      <c r="D243" s="14">
        <v>26530</v>
      </c>
      <c r="E243" s="14">
        <v>240000</v>
      </c>
      <c r="F243" s="14">
        <v>700000</v>
      </c>
      <c r="G243" s="14">
        <v>5.7</v>
      </c>
      <c r="H243" s="14">
        <v>340</v>
      </c>
      <c r="I243" s="14" t="s">
        <v>893</v>
      </c>
      <c r="J243" s="14">
        <v>852</v>
      </c>
      <c r="K243" s="14">
        <v>2352</v>
      </c>
      <c r="O243" s="14" t="s">
        <v>3908</v>
      </c>
    </row>
    <row r="244" spans="1:15">
      <c r="A244" s="14" t="s">
        <v>429</v>
      </c>
      <c r="B244" s="14" t="s">
        <v>449</v>
      </c>
      <c r="C244" s="14" t="s">
        <v>682</v>
      </c>
      <c r="D244" s="14">
        <v>33370</v>
      </c>
      <c r="E244" s="14">
        <v>300000</v>
      </c>
      <c r="F244" s="14">
        <v>700000</v>
      </c>
      <c r="G244" s="14">
        <v>9.6999999999999993</v>
      </c>
      <c r="H244" s="14">
        <v>425</v>
      </c>
      <c r="I244" s="14" t="s">
        <v>916</v>
      </c>
      <c r="J244" s="14">
        <v>1064</v>
      </c>
      <c r="K244" s="14">
        <v>2358</v>
      </c>
      <c r="O244" s="14" t="s">
        <v>3909</v>
      </c>
    </row>
    <row r="245" spans="1:15">
      <c r="A245" s="14" t="s">
        <v>429</v>
      </c>
      <c r="B245" s="14" t="s">
        <v>449</v>
      </c>
      <c r="C245" s="14" t="s">
        <v>683</v>
      </c>
      <c r="D245" s="14">
        <v>36140</v>
      </c>
      <c r="E245" s="14">
        <v>300000</v>
      </c>
      <c r="F245" s="14">
        <v>600000</v>
      </c>
      <c r="G245" s="14">
        <v>8.1</v>
      </c>
      <c r="H245" s="14">
        <v>460</v>
      </c>
      <c r="I245" s="14" t="s">
        <v>916</v>
      </c>
      <c r="J245" s="14">
        <v>1150</v>
      </c>
      <c r="K245" s="14">
        <v>2364</v>
      </c>
      <c r="O245" s="14" t="s">
        <v>3978</v>
      </c>
    </row>
    <row r="246" spans="1:15">
      <c r="A246" s="14" t="s">
        <v>429</v>
      </c>
      <c r="B246" s="14" t="s">
        <v>449</v>
      </c>
      <c r="C246" s="14" t="s">
        <v>684</v>
      </c>
      <c r="D246" s="14">
        <v>41670</v>
      </c>
      <c r="E246" s="14">
        <v>350000</v>
      </c>
      <c r="F246" s="14">
        <v>700000</v>
      </c>
      <c r="G246" s="14">
        <v>9.5</v>
      </c>
      <c r="H246" s="14">
        <v>530</v>
      </c>
      <c r="I246" s="14" t="s">
        <v>920</v>
      </c>
      <c r="J246" s="14">
        <v>1326</v>
      </c>
      <c r="K246" s="14">
        <v>2367</v>
      </c>
      <c r="O246" s="14" t="s">
        <v>3921</v>
      </c>
    </row>
    <row r="247" spans="1:15">
      <c r="A247" s="14" t="s">
        <v>429</v>
      </c>
      <c r="B247" s="14" t="s">
        <v>449</v>
      </c>
      <c r="C247" s="14" t="s">
        <v>685</v>
      </c>
      <c r="D247" s="14">
        <v>46560</v>
      </c>
      <c r="E247" s="14">
        <v>400000</v>
      </c>
      <c r="F247" s="14">
        <v>700000</v>
      </c>
      <c r="G247" s="14">
        <v>13.5</v>
      </c>
      <c r="H247" s="14">
        <v>590</v>
      </c>
      <c r="I247" s="14" t="s">
        <v>832</v>
      </c>
      <c r="J247" s="14">
        <v>1476</v>
      </c>
      <c r="K247" s="14">
        <v>2368</v>
      </c>
      <c r="O247" s="14" t="s">
        <v>3937</v>
      </c>
    </row>
    <row r="248" spans="1:15">
      <c r="A248" s="14" t="s">
        <v>429</v>
      </c>
      <c r="B248" s="14" t="s">
        <v>449</v>
      </c>
      <c r="C248" s="14" t="s">
        <v>686</v>
      </c>
      <c r="D248" s="14">
        <v>49350</v>
      </c>
      <c r="E248" s="14">
        <v>450000</v>
      </c>
      <c r="F248" s="14">
        <v>700000</v>
      </c>
      <c r="G248" s="14">
        <v>13.9</v>
      </c>
      <c r="H248" s="14">
        <v>625</v>
      </c>
      <c r="I248" s="14" t="s">
        <v>832</v>
      </c>
      <c r="J248" s="14">
        <v>1564</v>
      </c>
      <c r="K248" s="14">
        <v>2375</v>
      </c>
      <c r="O248" s="14" t="s">
        <v>3938</v>
      </c>
    </row>
    <row r="249" spans="1:15">
      <c r="A249" s="14" t="s">
        <v>430</v>
      </c>
      <c r="B249" s="14" t="s">
        <v>436</v>
      </c>
      <c r="C249" s="14" t="s">
        <v>687</v>
      </c>
      <c r="D249" s="14">
        <v>230</v>
      </c>
      <c r="E249" s="14">
        <v>1</v>
      </c>
      <c r="F249" s="14">
        <v>15000</v>
      </c>
      <c r="G249" s="14">
        <v>0.1</v>
      </c>
      <c r="H249" s="14">
        <v>3</v>
      </c>
      <c r="I249" s="14" t="s">
        <v>895</v>
      </c>
      <c r="J249" s="14">
        <v>4</v>
      </c>
      <c r="K249" s="14">
        <v>2231</v>
      </c>
      <c r="O249" s="14" t="s">
        <v>3926</v>
      </c>
    </row>
    <row r="250" spans="1:15">
      <c r="A250" s="14" t="s">
        <v>430</v>
      </c>
      <c r="B250" s="14" t="s">
        <v>436</v>
      </c>
      <c r="C250" s="14" t="s">
        <v>688</v>
      </c>
      <c r="D250" s="14">
        <v>630</v>
      </c>
      <c r="E250" s="14">
        <v>1</v>
      </c>
      <c r="F250" s="14">
        <v>25000</v>
      </c>
      <c r="G250" s="14">
        <v>0.3</v>
      </c>
      <c r="H250" s="14">
        <v>8</v>
      </c>
      <c r="I250" s="14" t="s">
        <v>896</v>
      </c>
      <c r="J250" s="14">
        <v>11</v>
      </c>
      <c r="K250" s="14">
        <v>2235</v>
      </c>
      <c r="O250" s="14" t="s">
        <v>3910</v>
      </c>
    </row>
    <row r="251" spans="1:15">
      <c r="A251" s="14" t="s">
        <v>430</v>
      </c>
      <c r="B251" s="14" t="s">
        <v>436</v>
      </c>
      <c r="C251" s="14" t="s">
        <v>689</v>
      </c>
      <c r="D251" s="14">
        <v>1560</v>
      </c>
      <c r="E251" s="14">
        <v>5000</v>
      </c>
      <c r="F251" s="14">
        <v>100000</v>
      </c>
      <c r="G251" s="14">
        <v>0.7</v>
      </c>
      <c r="H251" s="14">
        <v>20</v>
      </c>
      <c r="I251" s="14" t="s">
        <v>897</v>
      </c>
      <c r="J251" s="14">
        <v>25</v>
      </c>
      <c r="K251" s="14">
        <v>2240</v>
      </c>
      <c r="O251" s="14" t="s">
        <v>3928</v>
      </c>
    </row>
    <row r="252" spans="1:15">
      <c r="A252" s="14" t="s">
        <v>430</v>
      </c>
      <c r="B252" s="14" t="s">
        <v>436</v>
      </c>
      <c r="C252" s="14" t="s">
        <v>690</v>
      </c>
      <c r="D252" s="14">
        <v>2350</v>
      </c>
      <c r="E252" s="14">
        <v>15000</v>
      </c>
      <c r="F252" s="14">
        <v>180000</v>
      </c>
      <c r="G252" s="14">
        <v>1.1000000000000001</v>
      </c>
      <c r="H252" s="14">
        <v>30</v>
      </c>
      <c r="I252" s="14" t="s">
        <v>898</v>
      </c>
      <c r="J252" s="14">
        <v>38</v>
      </c>
      <c r="K252" s="14">
        <v>2247</v>
      </c>
      <c r="O252" s="14" t="s">
        <v>3922</v>
      </c>
    </row>
    <row r="253" spans="1:15">
      <c r="A253" s="14" t="s">
        <v>430</v>
      </c>
      <c r="B253" s="14" t="s">
        <v>436</v>
      </c>
      <c r="C253" s="14" t="s">
        <v>691</v>
      </c>
      <c r="D253" s="14">
        <v>4310</v>
      </c>
      <c r="E253" s="14">
        <v>60000</v>
      </c>
      <c r="F253" s="14">
        <v>700000</v>
      </c>
      <c r="G253" s="14">
        <v>2.2000000000000002</v>
      </c>
      <c r="H253" s="14">
        <v>55</v>
      </c>
      <c r="I253" s="14" t="s">
        <v>900</v>
      </c>
      <c r="J253" s="14">
        <v>69</v>
      </c>
      <c r="K253" s="14">
        <v>2248</v>
      </c>
      <c r="O253" s="14" t="s">
        <v>3944</v>
      </c>
    </row>
    <row r="254" spans="1:15">
      <c r="A254" s="14" t="s">
        <v>430</v>
      </c>
      <c r="B254" s="14" t="s">
        <v>436</v>
      </c>
      <c r="C254" s="14" t="s">
        <v>692</v>
      </c>
      <c r="D254" s="14">
        <v>5480</v>
      </c>
      <c r="E254" s="14">
        <v>100000</v>
      </c>
      <c r="F254" s="14">
        <v>500000</v>
      </c>
      <c r="G254" s="14">
        <v>2.6</v>
      </c>
      <c r="H254" s="14">
        <v>70</v>
      </c>
      <c r="I254" s="14" t="s">
        <v>901</v>
      </c>
      <c r="J254" s="14">
        <v>88</v>
      </c>
      <c r="K254" s="14">
        <v>2256</v>
      </c>
      <c r="O254" s="14" t="s">
        <v>3950</v>
      </c>
    </row>
    <row r="255" spans="1:15">
      <c r="A255" s="14" t="s">
        <v>430</v>
      </c>
      <c r="B255" s="14" t="s">
        <v>436</v>
      </c>
      <c r="C255" s="14" t="s">
        <v>693</v>
      </c>
      <c r="D255" s="14">
        <v>6660</v>
      </c>
      <c r="E255" s="14">
        <v>60000</v>
      </c>
      <c r="F255" s="14">
        <v>600000</v>
      </c>
      <c r="G255" s="14">
        <v>3.6</v>
      </c>
      <c r="H255" s="14">
        <v>85</v>
      </c>
      <c r="I255" s="14" t="s">
        <v>903</v>
      </c>
      <c r="J255" s="14">
        <v>107</v>
      </c>
      <c r="K255" s="14">
        <v>2259</v>
      </c>
      <c r="O255" s="14" t="s">
        <v>3980</v>
      </c>
    </row>
    <row r="256" spans="1:15">
      <c r="A256" s="14" t="s">
        <v>430</v>
      </c>
      <c r="B256" s="14" t="s">
        <v>436</v>
      </c>
      <c r="C256" s="14" t="s">
        <v>694</v>
      </c>
      <c r="D256" s="14">
        <v>7820</v>
      </c>
      <c r="E256" s="14">
        <v>100000</v>
      </c>
      <c r="F256" s="14">
        <v>700000</v>
      </c>
      <c r="G256" s="14">
        <v>4.3</v>
      </c>
      <c r="H256" s="14">
        <v>100</v>
      </c>
      <c r="I256" s="14" t="s">
        <v>909</v>
      </c>
      <c r="J256" s="14">
        <v>125</v>
      </c>
      <c r="K256" s="14">
        <v>2260</v>
      </c>
      <c r="O256" s="14" t="s">
        <v>3933</v>
      </c>
    </row>
    <row r="257" spans="1:15">
      <c r="A257" s="14" t="s">
        <v>430</v>
      </c>
      <c r="B257" s="14" t="s">
        <v>436</v>
      </c>
      <c r="C257" s="14" t="s">
        <v>695</v>
      </c>
      <c r="D257" s="14">
        <v>10230</v>
      </c>
      <c r="E257" s="14">
        <v>140000</v>
      </c>
      <c r="F257" s="14">
        <v>350000</v>
      </c>
      <c r="G257" s="14">
        <v>5.6</v>
      </c>
      <c r="H257" s="14">
        <v>130</v>
      </c>
      <c r="I257" s="14" t="s">
        <v>922</v>
      </c>
      <c r="J257" s="14">
        <v>163</v>
      </c>
      <c r="K257" s="14">
        <v>2263</v>
      </c>
      <c r="O257" s="14" t="s">
        <v>3981</v>
      </c>
    </row>
    <row r="258" spans="1:15">
      <c r="A258" s="14" t="s">
        <v>430</v>
      </c>
      <c r="B258" s="14" t="s">
        <v>436</v>
      </c>
      <c r="C258" s="14" t="s">
        <v>696</v>
      </c>
      <c r="D258" s="14">
        <v>7040</v>
      </c>
      <c r="E258" s="14">
        <v>80000</v>
      </c>
      <c r="F258" s="14">
        <v>700000</v>
      </c>
      <c r="G258" s="14">
        <v>3.4</v>
      </c>
      <c r="H258" s="14">
        <v>90</v>
      </c>
      <c r="I258" s="14" t="s">
        <v>923</v>
      </c>
      <c r="J258" s="14">
        <v>113</v>
      </c>
      <c r="K258" s="14">
        <v>2267</v>
      </c>
      <c r="O258" s="14" t="s">
        <v>3965</v>
      </c>
    </row>
    <row r="259" spans="1:15">
      <c r="A259" s="14" t="s">
        <v>430</v>
      </c>
      <c r="B259" s="14" t="s">
        <v>436</v>
      </c>
      <c r="C259" s="14" t="s">
        <v>697</v>
      </c>
      <c r="D259" s="14">
        <v>12530</v>
      </c>
      <c r="E259" s="14">
        <v>180000</v>
      </c>
      <c r="F259" s="14">
        <v>400000</v>
      </c>
      <c r="G259" s="14">
        <v>5.7</v>
      </c>
      <c r="H259" s="14">
        <v>160</v>
      </c>
      <c r="I259" s="14" t="s">
        <v>924</v>
      </c>
      <c r="J259" s="14">
        <v>200</v>
      </c>
      <c r="K259" s="14">
        <v>2276</v>
      </c>
      <c r="O259" s="14" t="s">
        <v>3982</v>
      </c>
    </row>
    <row r="260" spans="1:15">
      <c r="A260" s="14" t="s">
        <v>430</v>
      </c>
      <c r="B260" s="14" t="s">
        <v>436</v>
      </c>
      <c r="C260" s="14" t="s">
        <v>698</v>
      </c>
      <c r="D260" s="14">
        <v>9410</v>
      </c>
      <c r="E260" s="14">
        <v>120000</v>
      </c>
      <c r="F260" s="14">
        <v>700000</v>
      </c>
      <c r="G260" s="14">
        <v>4.7</v>
      </c>
      <c r="H260" s="14">
        <v>120</v>
      </c>
      <c r="I260" s="14" t="s">
        <v>925</v>
      </c>
      <c r="J260" s="14">
        <v>150</v>
      </c>
      <c r="K260" s="14">
        <v>2278</v>
      </c>
      <c r="O260" s="14" t="s">
        <v>3900</v>
      </c>
    </row>
    <row r="261" spans="1:15">
      <c r="A261" s="14" t="s">
        <v>430</v>
      </c>
      <c r="B261" s="14" t="s">
        <v>436</v>
      </c>
      <c r="C261" s="14" t="s">
        <v>699</v>
      </c>
      <c r="D261" s="14">
        <v>15740</v>
      </c>
      <c r="E261" s="14">
        <v>350000</v>
      </c>
      <c r="F261" s="14">
        <v>700000</v>
      </c>
      <c r="G261" s="14">
        <v>7.2</v>
      </c>
      <c r="H261" s="14">
        <v>200</v>
      </c>
      <c r="I261" s="14" t="s">
        <v>926</v>
      </c>
      <c r="J261" s="14">
        <v>251</v>
      </c>
      <c r="K261" s="14">
        <v>2286</v>
      </c>
      <c r="O261" s="14" t="s">
        <v>3921</v>
      </c>
    </row>
    <row r="262" spans="1:15">
      <c r="A262" s="14" t="s">
        <v>430</v>
      </c>
      <c r="B262" s="14" t="s">
        <v>436</v>
      </c>
      <c r="C262" s="14" t="s">
        <v>700</v>
      </c>
      <c r="D262" s="14">
        <v>16310</v>
      </c>
      <c r="E262" s="14">
        <v>210000</v>
      </c>
      <c r="F262" s="14">
        <v>500000</v>
      </c>
      <c r="G262" s="14">
        <v>6.9</v>
      </c>
      <c r="H262" s="14">
        <v>210</v>
      </c>
      <c r="I262" s="14" t="s">
        <v>879</v>
      </c>
      <c r="J262" s="14">
        <v>395</v>
      </c>
      <c r="K262" s="14">
        <v>2289</v>
      </c>
      <c r="O262" s="14" t="s">
        <v>3974</v>
      </c>
    </row>
    <row r="263" spans="1:15">
      <c r="A263" s="14" t="s">
        <v>430</v>
      </c>
      <c r="B263" s="14" t="s">
        <v>436</v>
      </c>
      <c r="C263" s="14" t="s">
        <v>701</v>
      </c>
      <c r="D263" s="14">
        <v>13200</v>
      </c>
      <c r="E263" s="14">
        <v>180000</v>
      </c>
      <c r="F263" s="14">
        <v>600000</v>
      </c>
      <c r="G263" s="14">
        <v>7.1</v>
      </c>
      <c r="H263" s="14">
        <v>250</v>
      </c>
      <c r="I263" s="14" t="s">
        <v>927</v>
      </c>
      <c r="J263" s="14">
        <v>485</v>
      </c>
      <c r="K263" s="14">
        <v>2294</v>
      </c>
      <c r="O263" s="14" t="s">
        <v>3939</v>
      </c>
    </row>
    <row r="264" spans="1:15">
      <c r="A264" s="14" t="s">
        <v>430</v>
      </c>
      <c r="B264" s="14" t="s">
        <v>449</v>
      </c>
      <c r="C264" s="14" t="s">
        <v>702</v>
      </c>
      <c r="D264" s="14">
        <v>19450</v>
      </c>
      <c r="E264" s="14">
        <v>240000</v>
      </c>
      <c r="F264" s="14">
        <v>400000</v>
      </c>
      <c r="G264" s="14">
        <v>6.7</v>
      </c>
      <c r="H264" s="14">
        <v>310</v>
      </c>
      <c r="I264" s="14" t="s">
        <v>885</v>
      </c>
      <c r="J264" s="14">
        <v>625</v>
      </c>
      <c r="K264" s="14">
        <v>2307</v>
      </c>
      <c r="O264" s="14" t="s">
        <v>3983</v>
      </c>
    </row>
    <row r="265" spans="1:15">
      <c r="A265" s="14" t="s">
        <v>430</v>
      </c>
      <c r="B265" s="14" t="s">
        <v>449</v>
      </c>
      <c r="C265" s="14" t="s">
        <v>703</v>
      </c>
      <c r="D265" s="14">
        <v>13950</v>
      </c>
      <c r="E265" s="14">
        <v>160000</v>
      </c>
      <c r="F265" s="14">
        <v>600000</v>
      </c>
      <c r="G265" s="14">
        <v>6.5</v>
      </c>
      <c r="H265" s="14">
        <v>280</v>
      </c>
      <c r="I265" s="14" t="s">
        <v>882</v>
      </c>
      <c r="J265" s="14">
        <v>528</v>
      </c>
      <c r="K265" s="14">
        <v>2316</v>
      </c>
      <c r="O265" s="14" t="s">
        <v>3942</v>
      </c>
    </row>
    <row r="266" spans="1:15">
      <c r="A266" s="14" t="s">
        <v>430</v>
      </c>
      <c r="B266" s="14" t="s">
        <v>449</v>
      </c>
      <c r="C266" s="14" t="s">
        <v>704</v>
      </c>
      <c r="D266" s="14">
        <v>21450</v>
      </c>
      <c r="E266" s="14">
        <v>180000</v>
      </c>
      <c r="F266" s="14">
        <v>700000</v>
      </c>
      <c r="G266" s="14">
        <v>10.199999999999999</v>
      </c>
      <c r="H266" s="14">
        <v>350</v>
      </c>
      <c r="I266" s="14" t="s">
        <v>910</v>
      </c>
      <c r="J266" s="14">
        <v>665</v>
      </c>
      <c r="K266" s="14">
        <v>2332</v>
      </c>
      <c r="O266" s="14" t="s">
        <v>3904</v>
      </c>
    </row>
    <row r="267" spans="1:15">
      <c r="A267" s="14" t="s">
        <v>430</v>
      </c>
      <c r="B267" s="14" t="s">
        <v>449</v>
      </c>
      <c r="C267" s="14" t="s">
        <v>705</v>
      </c>
      <c r="D267" s="14">
        <v>22850</v>
      </c>
      <c r="E267" s="14">
        <v>240000</v>
      </c>
      <c r="F267" s="14">
        <v>700000</v>
      </c>
      <c r="G267" s="14">
        <v>12.7</v>
      </c>
      <c r="H267" s="14">
        <v>390</v>
      </c>
      <c r="I267" s="14" t="s">
        <v>914</v>
      </c>
      <c r="J267" s="14">
        <v>680</v>
      </c>
      <c r="K267" s="14">
        <v>2338</v>
      </c>
      <c r="O267" s="14" t="s">
        <v>3908</v>
      </c>
    </row>
    <row r="268" spans="1:15">
      <c r="A268" s="14" t="s">
        <v>430</v>
      </c>
      <c r="B268" s="14" t="s">
        <v>449</v>
      </c>
      <c r="C268" s="14" t="s">
        <v>706</v>
      </c>
      <c r="D268" s="14">
        <v>8350</v>
      </c>
      <c r="E268" s="14">
        <v>80000</v>
      </c>
      <c r="F268" s="14">
        <v>600000</v>
      </c>
      <c r="G268" s="14">
        <v>4.9000000000000004</v>
      </c>
      <c r="H268" s="14">
        <v>125</v>
      </c>
      <c r="I268" s="14" t="s">
        <v>922</v>
      </c>
      <c r="J268" s="14">
        <v>125</v>
      </c>
      <c r="K268" s="14">
        <v>2350</v>
      </c>
      <c r="O268" s="14" t="s">
        <v>3906</v>
      </c>
    </row>
    <row r="269" spans="1:15">
      <c r="A269" s="14" t="s">
        <v>431</v>
      </c>
      <c r="B269" s="14" t="s">
        <v>436</v>
      </c>
      <c r="C269" s="14" t="s">
        <v>707</v>
      </c>
      <c r="D269" s="14">
        <v>40</v>
      </c>
      <c r="E269" s="14">
        <v>1</v>
      </c>
      <c r="F269" s="14">
        <v>25000</v>
      </c>
      <c r="G269" s="14">
        <v>0.1</v>
      </c>
      <c r="H269" s="14">
        <v>2</v>
      </c>
      <c r="I269" s="14" t="s">
        <v>928</v>
      </c>
      <c r="J269" s="14">
        <v>3</v>
      </c>
      <c r="K269" s="14">
        <v>2198</v>
      </c>
      <c r="O269" s="14" t="s">
        <v>3910</v>
      </c>
    </row>
    <row r="270" spans="1:15">
      <c r="A270" s="14" t="s">
        <v>431</v>
      </c>
      <c r="B270" s="14" t="s">
        <v>436</v>
      </c>
      <c r="C270" s="14" t="s">
        <v>708</v>
      </c>
      <c r="D270" s="14">
        <v>200</v>
      </c>
      <c r="E270" s="14">
        <v>1</v>
      </c>
      <c r="F270" s="14">
        <v>100000</v>
      </c>
      <c r="G270" s="14">
        <v>0.5</v>
      </c>
      <c r="H270" s="14">
        <v>10</v>
      </c>
      <c r="I270" s="14" t="s">
        <v>929</v>
      </c>
      <c r="J270" s="14">
        <v>15</v>
      </c>
      <c r="K270" s="14">
        <v>2224</v>
      </c>
      <c r="O270" s="14" t="s">
        <v>3975</v>
      </c>
    </row>
    <row r="271" spans="1:15">
      <c r="A271" s="14" t="s">
        <v>431</v>
      </c>
      <c r="B271" s="14" t="s">
        <v>436</v>
      </c>
      <c r="C271" s="14" t="s">
        <v>709</v>
      </c>
      <c r="D271" s="14">
        <v>320</v>
      </c>
      <c r="E271" s="14">
        <v>5000</v>
      </c>
      <c r="F271" s="14">
        <v>80000</v>
      </c>
      <c r="G271" s="14">
        <v>0.3</v>
      </c>
      <c r="H271" s="14">
        <v>8</v>
      </c>
      <c r="I271" s="14" t="s">
        <v>896</v>
      </c>
      <c r="J271" s="14">
        <v>9</v>
      </c>
      <c r="K271" s="14">
        <v>2216</v>
      </c>
      <c r="O271" s="14" t="s">
        <v>3945</v>
      </c>
    </row>
    <row r="272" spans="1:15">
      <c r="A272" s="14" t="s">
        <v>431</v>
      </c>
      <c r="B272" s="14" t="s">
        <v>436</v>
      </c>
      <c r="C272" s="14" t="s">
        <v>710</v>
      </c>
      <c r="D272" s="14">
        <v>860</v>
      </c>
      <c r="E272" s="14">
        <v>5000</v>
      </c>
      <c r="F272" s="14">
        <v>160000</v>
      </c>
      <c r="G272" s="14">
        <v>0.5</v>
      </c>
      <c r="H272" s="14">
        <v>22</v>
      </c>
      <c r="I272" s="14" t="s">
        <v>897</v>
      </c>
      <c r="J272" s="14">
        <v>22</v>
      </c>
      <c r="K272" s="14">
        <v>2231</v>
      </c>
      <c r="O272" s="14" t="s">
        <v>3946</v>
      </c>
    </row>
    <row r="273" spans="1:15">
      <c r="A273" s="14" t="s">
        <v>431</v>
      </c>
      <c r="B273" s="14" t="s">
        <v>436</v>
      </c>
      <c r="C273" s="14" t="s">
        <v>711</v>
      </c>
      <c r="D273" s="14">
        <v>1300</v>
      </c>
      <c r="E273" s="14">
        <v>15000</v>
      </c>
      <c r="F273" s="14">
        <v>120000</v>
      </c>
      <c r="G273" s="14">
        <v>3.3</v>
      </c>
      <c r="H273" s="14">
        <v>65</v>
      </c>
      <c r="I273" s="14" t="s">
        <v>902</v>
      </c>
      <c r="J273" s="14">
        <v>98</v>
      </c>
      <c r="K273" s="14">
        <v>2273</v>
      </c>
      <c r="O273" s="14" t="s">
        <v>3954</v>
      </c>
    </row>
    <row r="274" spans="1:15">
      <c r="A274" s="14" t="s">
        <v>431</v>
      </c>
      <c r="B274" s="14" t="s">
        <v>436</v>
      </c>
      <c r="C274" s="14" t="s">
        <v>712</v>
      </c>
      <c r="D274" s="14">
        <v>2750</v>
      </c>
      <c r="E274" s="14">
        <v>15000</v>
      </c>
      <c r="F274" s="14">
        <v>160000</v>
      </c>
      <c r="G274" s="14">
        <v>1</v>
      </c>
      <c r="H274" s="14">
        <v>40</v>
      </c>
      <c r="I274" s="14" t="s">
        <v>918</v>
      </c>
      <c r="J274" s="14">
        <v>50</v>
      </c>
      <c r="K274" s="14">
        <v>2266</v>
      </c>
      <c r="O274" s="14" t="s">
        <v>3984</v>
      </c>
    </row>
    <row r="275" spans="1:15">
      <c r="A275" s="14" t="s">
        <v>431</v>
      </c>
      <c r="B275" s="14" t="s">
        <v>436</v>
      </c>
      <c r="C275" s="14" t="s">
        <v>713</v>
      </c>
      <c r="D275" s="14">
        <v>3090</v>
      </c>
      <c r="E275" s="14">
        <v>60000</v>
      </c>
      <c r="F275" s="14">
        <v>300000</v>
      </c>
      <c r="G275" s="14">
        <v>1.1000000000000001</v>
      </c>
      <c r="H275" s="14">
        <v>45</v>
      </c>
      <c r="I275" s="14" t="s">
        <v>899</v>
      </c>
      <c r="J275" s="14">
        <v>56</v>
      </c>
      <c r="K275" s="14">
        <v>2270</v>
      </c>
      <c r="O275" s="14" t="s">
        <v>3924</v>
      </c>
    </row>
    <row r="276" spans="1:15">
      <c r="A276" s="14" t="s">
        <v>431</v>
      </c>
      <c r="B276" s="14" t="s">
        <v>436</v>
      </c>
      <c r="C276" s="14" t="s">
        <v>714</v>
      </c>
      <c r="D276" s="14">
        <v>3480</v>
      </c>
      <c r="E276" s="14">
        <v>25000</v>
      </c>
      <c r="F276" s="14">
        <v>140000</v>
      </c>
      <c r="G276" s="14">
        <v>3.3</v>
      </c>
      <c r="H276" s="14">
        <v>85</v>
      </c>
      <c r="I276" s="14" t="s">
        <v>903</v>
      </c>
      <c r="J276" s="14">
        <v>98</v>
      </c>
      <c r="K276" s="14">
        <v>2279</v>
      </c>
      <c r="O276" s="14" t="s">
        <v>3912</v>
      </c>
    </row>
    <row r="277" spans="1:15">
      <c r="A277" s="14" t="s">
        <v>431</v>
      </c>
      <c r="B277" s="14" t="s">
        <v>436</v>
      </c>
      <c r="C277" s="14" t="s">
        <v>715</v>
      </c>
      <c r="D277" s="14">
        <v>4125</v>
      </c>
      <c r="E277" s="14">
        <v>80000</v>
      </c>
      <c r="F277" s="14">
        <v>350000</v>
      </c>
      <c r="G277" s="14">
        <v>1.5</v>
      </c>
      <c r="H277" s="14">
        <v>60</v>
      </c>
      <c r="I277" s="14" t="s">
        <v>902</v>
      </c>
      <c r="J277" s="14">
        <v>75</v>
      </c>
      <c r="K277" s="14">
        <v>2271</v>
      </c>
      <c r="O277" s="14" t="s">
        <v>3976</v>
      </c>
    </row>
    <row r="278" spans="1:15">
      <c r="A278" s="14" t="s">
        <v>431</v>
      </c>
      <c r="B278" s="14" t="s">
        <v>436</v>
      </c>
      <c r="C278" s="14" t="s">
        <v>716</v>
      </c>
      <c r="D278" s="14">
        <v>5500</v>
      </c>
      <c r="E278" s="14">
        <v>140000</v>
      </c>
      <c r="F278" s="14">
        <v>600000</v>
      </c>
      <c r="G278" s="14">
        <v>2</v>
      </c>
      <c r="H278" s="14">
        <v>90</v>
      </c>
      <c r="I278" s="14" t="s">
        <v>923</v>
      </c>
      <c r="J278" s="14">
        <v>100</v>
      </c>
      <c r="K278" s="14">
        <v>2274</v>
      </c>
      <c r="O278" s="14" t="s">
        <v>3901</v>
      </c>
    </row>
    <row r="279" spans="1:15">
      <c r="A279" s="14" t="s">
        <v>431</v>
      </c>
      <c r="B279" s="14" t="s">
        <v>436</v>
      </c>
      <c r="C279" s="14" t="s">
        <v>717</v>
      </c>
      <c r="D279" s="14">
        <v>2200</v>
      </c>
      <c r="E279" s="14">
        <v>40000</v>
      </c>
      <c r="F279" s="14">
        <v>180000</v>
      </c>
      <c r="G279" s="14">
        <v>2.1</v>
      </c>
      <c r="H279" s="14">
        <v>55</v>
      </c>
      <c r="I279" s="14" t="s">
        <v>900</v>
      </c>
      <c r="J279" s="14">
        <v>62</v>
      </c>
      <c r="K279" s="14">
        <v>2279</v>
      </c>
      <c r="O279" s="14" t="s">
        <v>3985</v>
      </c>
    </row>
    <row r="280" spans="1:15">
      <c r="A280" s="14" t="s">
        <v>431</v>
      </c>
      <c r="B280" s="14" t="s">
        <v>436</v>
      </c>
      <c r="C280" s="14" t="s">
        <v>718</v>
      </c>
      <c r="D280" s="14">
        <v>7560</v>
      </c>
      <c r="E280" s="14">
        <v>160000</v>
      </c>
      <c r="F280" s="14">
        <v>700000</v>
      </c>
      <c r="G280" s="14">
        <v>2.8</v>
      </c>
      <c r="H280" s="14">
        <v>110</v>
      </c>
      <c r="I280" s="14" t="s">
        <v>904</v>
      </c>
      <c r="J280" s="14">
        <v>138</v>
      </c>
      <c r="K280" s="14">
        <v>2286</v>
      </c>
      <c r="O280" s="14" t="s">
        <v>3902</v>
      </c>
    </row>
    <row r="281" spans="1:15">
      <c r="A281" s="14" t="s">
        <v>432</v>
      </c>
      <c r="B281" s="14" t="s">
        <v>436</v>
      </c>
      <c r="C281" s="14" t="s">
        <v>719</v>
      </c>
      <c r="D281" s="14">
        <v>60</v>
      </c>
      <c r="E281" s="14">
        <v>1</v>
      </c>
      <c r="F281" s="14">
        <v>25000</v>
      </c>
      <c r="G281" s="14">
        <v>0.1</v>
      </c>
      <c r="H281" s="14">
        <v>3</v>
      </c>
      <c r="I281" s="14" t="s">
        <v>925</v>
      </c>
      <c r="J281" s="14">
        <v>6</v>
      </c>
      <c r="K281" s="14">
        <v>2220</v>
      </c>
      <c r="O281" s="14" t="s">
        <v>3910</v>
      </c>
    </row>
    <row r="282" spans="1:15">
      <c r="A282" s="14" t="s">
        <v>432</v>
      </c>
      <c r="B282" s="14" t="s">
        <v>436</v>
      </c>
      <c r="C282" s="14" t="s">
        <v>720</v>
      </c>
      <c r="D282" s="14">
        <v>690</v>
      </c>
      <c r="E282" s="14">
        <v>5000</v>
      </c>
      <c r="F282" s="14">
        <v>140000</v>
      </c>
      <c r="G282" s="14">
        <v>0.5</v>
      </c>
      <c r="H282" s="14">
        <v>8</v>
      </c>
      <c r="I282" s="14" t="s">
        <v>878</v>
      </c>
      <c r="J282" s="14">
        <v>24</v>
      </c>
      <c r="K282" s="14">
        <v>2226</v>
      </c>
      <c r="O282" s="14" t="s">
        <v>3986</v>
      </c>
    </row>
    <row r="283" spans="1:15">
      <c r="A283" s="14" t="s">
        <v>432</v>
      </c>
      <c r="B283" s="14" t="s">
        <v>436</v>
      </c>
      <c r="C283" s="14" t="s">
        <v>721</v>
      </c>
      <c r="D283" s="14">
        <v>1950</v>
      </c>
      <c r="E283" s="14">
        <v>5000</v>
      </c>
      <c r="F283" s="14">
        <v>160000</v>
      </c>
      <c r="G283" s="14">
        <v>0.8</v>
      </c>
      <c r="H283" s="14">
        <v>25</v>
      </c>
      <c r="I283" s="14" t="s">
        <v>930</v>
      </c>
      <c r="J283" s="14">
        <v>34</v>
      </c>
      <c r="K283" s="14">
        <v>2233</v>
      </c>
      <c r="O283" s="14" t="s">
        <v>3946</v>
      </c>
    </row>
    <row r="284" spans="1:15">
      <c r="A284" s="14" t="s">
        <v>432</v>
      </c>
      <c r="B284" s="14" t="s">
        <v>436</v>
      </c>
      <c r="C284" s="14" t="s">
        <v>722</v>
      </c>
      <c r="D284" s="14">
        <v>3170</v>
      </c>
      <c r="E284" s="14">
        <v>15000</v>
      </c>
      <c r="F284" s="14">
        <v>210000</v>
      </c>
      <c r="G284" s="14">
        <v>1</v>
      </c>
      <c r="H284" s="14">
        <v>50</v>
      </c>
      <c r="I284" s="14" t="s">
        <v>927</v>
      </c>
      <c r="J284" s="14">
        <v>70</v>
      </c>
      <c r="K284" s="14">
        <v>2241</v>
      </c>
      <c r="O284" s="14" t="s">
        <v>3948</v>
      </c>
    </row>
    <row r="285" spans="1:15">
      <c r="A285" s="14" t="s">
        <v>432</v>
      </c>
      <c r="B285" s="14" t="s">
        <v>436</v>
      </c>
      <c r="C285" s="14" t="s">
        <v>723</v>
      </c>
      <c r="D285" s="14">
        <v>5250</v>
      </c>
      <c r="E285" s="14">
        <v>60000</v>
      </c>
      <c r="F285" s="14">
        <v>350000</v>
      </c>
      <c r="G285" s="14">
        <v>1.8</v>
      </c>
      <c r="H285" s="14">
        <v>75</v>
      </c>
      <c r="I285" s="14" t="s">
        <v>889</v>
      </c>
      <c r="J285" s="14">
        <v>100</v>
      </c>
      <c r="K285" s="14">
        <v>2249</v>
      </c>
      <c r="O285" s="14" t="s">
        <v>3961</v>
      </c>
    </row>
    <row r="286" spans="1:15">
      <c r="A286" s="14" t="s">
        <v>432</v>
      </c>
      <c r="B286" s="14" t="s">
        <v>436</v>
      </c>
      <c r="C286" s="14" t="s">
        <v>724</v>
      </c>
      <c r="D286" s="14">
        <v>5600</v>
      </c>
      <c r="E286" s="14">
        <v>80000</v>
      </c>
      <c r="F286" s="14">
        <v>400000</v>
      </c>
      <c r="G286" s="14">
        <v>1.9</v>
      </c>
      <c r="H286" s="14">
        <v>95</v>
      </c>
      <c r="I286" s="14" t="s">
        <v>914</v>
      </c>
      <c r="J286" s="14">
        <v>127</v>
      </c>
      <c r="K286" s="14">
        <v>2290</v>
      </c>
      <c r="O286" s="14" t="s">
        <v>3932</v>
      </c>
    </row>
    <row r="287" spans="1:15">
      <c r="A287" s="14" t="s">
        <v>432</v>
      </c>
      <c r="B287" s="14" t="s">
        <v>436</v>
      </c>
      <c r="C287" s="14" t="s">
        <v>725</v>
      </c>
      <c r="D287" s="14">
        <v>8100</v>
      </c>
      <c r="E287" s="14">
        <v>140000</v>
      </c>
      <c r="F287" s="14">
        <v>600000</v>
      </c>
      <c r="G287" s="14">
        <v>2.1</v>
      </c>
      <c r="H287" s="14">
        <v>105</v>
      </c>
      <c r="I287" s="14" t="s">
        <v>894</v>
      </c>
      <c r="J287" s="14">
        <v>230</v>
      </c>
      <c r="K287" s="14">
        <v>2264</v>
      </c>
      <c r="O287" s="14" t="s">
        <v>3901</v>
      </c>
    </row>
    <row r="288" spans="1:15">
      <c r="A288" s="14" t="s">
        <v>432</v>
      </c>
      <c r="B288" s="14" t="s">
        <v>436</v>
      </c>
      <c r="C288" s="14" t="s">
        <v>726</v>
      </c>
      <c r="D288" s="14">
        <v>9200</v>
      </c>
      <c r="E288" s="14">
        <v>140000</v>
      </c>
      <c r="F288" s="14">
        <v>500000</v>
      </c>
      <c r="G288" s="14">
        <v>2.2000000000000002</v>
      </c>
      <c r="H288" s="14">
        <v>140</v>
      </c>
      <c r="I288" s="14" t="s">
        <v>890</v>
      </c>
      <c r="J288" s="14">
        <v>306</v>
      </c>
      <c r="K288" s="14">
        <v>2268</v>
      </c>
      <c r="O288" s="14" t="s">
        <v>3903</v>
      </c>
    </row>
    <row r="289" spans="1:15">
      <c r="A289" s="14" t="s">
        <v>432</v>
      </c>
      <c r="B289" s="14" t="s">
        <v>436</v>
      </c>
      <c r="C289" s="14" t="s">
        <v>727</v>
      </c>
      <c r="D289" s="14">
        <v>10304</v>
      </c>
      <c r="E289" s="14">
        <v>160000</v>
      </c>
      <c r="F289" s="14">
        <v>700000</v>
      </c>
      <c r="G289" s="14">
        <v>3</v>
      </c>
      <c r="H289" s="14">
        <v>170</v>
      </c>
      <c r="I289" s="14" t="s">
        <v>911</v>
      </c>
      <c r="J289" s="14">
        <v>372</v>
      </c>
      <c r="K289" s="14">
        <v>2284</v>
      </c>
      <c r="O289" s="14" t="s">
        <v>3902</v>
      </c>
    </row>
    <row r="290" spans="1:15">
      <c r="A290" s="14" t="s">
        <v>432</v>
      </c>
      <c r="B290" s="14" t="s">
        <v>436</v>
      </c>
      <c r="C290" s="14" t="s">
        <v>728</v>
      </c>
      <c r="D290" s="14">
        <v>11005</v>
      </c>
      <c r="E290" s="14">
        <v>160000</v>
      </c>
      <c r="F290" s="14">
        <v>700000</v>
      </c>
      <c r="G290" s="14">
        <v>3.2</v>
      </c>
      <c r="H290" s="14">
        <v>195</v>
      </c>
      <c r="I290" s="14" t="s">
        <v>911</v>
      </c>
      <c r="J290" s="14">
        <v>427</v>
      </c>
      <c r="K290" s="14">
        <v>2287</v>
      </c>
      <c r="O290" s="14" t="s">
        <v>3902</v>
      </c>
    </row>
    <row r="291" spans="1:15">
      <c r="A291" s="14" t="s">
        <v>432</v>
      </c>
      <c r="B291" s="14" t="s">
        <v>436</v>
      </c>
      <c r="C291" s="14" t="s">
        <v>729</v>
      </c>
      <c r="D291" s="14">
        <v>11355</v>
      </c>
      <c r="E291" s="14">
        <v>180000</v>
      </c>
      <c r="F291" s="14">
        <v>700000</v>
      </c>
      <c r="G291" s="14">
        <v>4.0999999999999996</v>
      </c>
      <c r="H291" s="14">
        <v>215</v>
      </c>
      <c r="I291" s="14" t="s">
        <v>874</v>
      </c>
      <c r="J291" s="14">
        <v>470</v>
      </c>
      <c r="K291" s="14">
        <v>2290</v>
      </c>
      <c r="O291" s="14" t="s">
        <v>3904</v>
      </c>
    </row>
    <row r="292" spans="1:15">
      <c r="A292" s="14" t="s">
        <v>432</v>
      </c>
      <c r="B292" s="14" t="s">
        <v>436</v>
      </c>
      <c r="C292" s="14" t="s">
        <v>730</v>
      </c>
      <c r="D292" s="14">
        <v>12600</v>
      </c>
      <c r="E292" s="14">
        <v>210000</v>
      </c>
      <c r="F292" s="14">
        <v>700000</v>
      </c>
      <c r="G292" s="14">
        <v>5.6</v>
      </c>
      <c r="H292" s="14">
        <v>250</v>
      </c>
      <c r="I292" s="14" t="s">
        <v>891</v>
      </c>
      <c r="J292" s="14">
        <v>547</v>
      </c>
      <c r="K292" s="14">
        <v>2316</v>
      </c>
      <c r="O292" s="14" t="s">
        <v>3907</v>
      </c>
    </row>
    <row r="293" spans="1:15">
      <c r="A293" s="14" t="s">
        <v>432</v>
      </c>
      <c r="B293" s="14" t="s">
        <v>436</v>
      </c>
      <c r="C293" s="14" t="s">
        <v>731</v>
      </c>
      <c r="D293" s="14">
        <v>14125</v>
      </c>
      <c r="E293" s="14">
        <v>180000</v>
      </c>
      <c r="F293" s="14">
        <v>700000</v>
      </c>
      <c r="G293" s="14">
        <v>7.8</v>
      </c>
      <c r="H293" s="14">
        <v>295</v>
      </c>
      <c r="I293" s="14" t="s">
        <v>875</v>
      </c>
      <c r="J293" s="14">
        <v>646</v>
      </c>
      <c r="K293" s="14">
        <v>2325</v>
      </c>
      <c r="O293" s="14" t="s">
        <v>3904</v>
      </c>
    </row>
    <row r="294" spans="1:15">
      <c r="A294" s="14" t="s">
        <v>432</v>
      </c>
      <c r="B294" s="14" t="s">
        <v>449</v>
      </c>
      <c r="C294" s="14" t="s">
        <v>732</v>
      </c>
      <c r="D294" s="14">
        <v>15876</v>
      </c>
      <c r="E294" s="14">
        <v>210000</v>
      </c>
      <c r="F294" s="14">
        <v>700000</v>
      </c>
      <c r="G294" s="14">
        <v>6.1</v>
      </c>
      <c r="H294" s="14">
        <v>315</v>
      </c>
      <c r="I294" s="14" t="s">
        <v>875</v>
      </c>
      <c r="J294" s="14">
        <v>790</v>
      </c>
      <c r="K294" s="14">
        <v>2333</v>
      </c>
      <c r="O294" s="14" t="s">
        <v>3907</v>
      </c>
    </row>
    <row r="295" spans="1:15">
      <c r="A295" s="14" t="s">
        <v>432</v>
      </c>
      <c r="B295" s="14" t="s">
        <v>449</v>
      </c>
      <c r="C295" s="14" t="s">
        <v>733</v>
      </c>
      <c r="D295" s="14">
        <v>17136</v>
      </c>
      <c r="E295" s="14">
        <v>240000</v>
      </c>
      <c r="F295" s="14">
        <v>700000</v>
      </c>
      <c r="G295" s="14">
        <v>6.6</v>
      </c>
      <c r="H295" s="14">
        <v>340</v>
      </c>
      <c r="I295" s="14" t="s">
        <v>892</v>
      </c>
      <c r="J295" s="14">
        <v>850</v>
      </c>
      <c r="K295" s="14">
        <v>2335</v>
      </c>
      <c r="O295" s="14" t="s">
        <v>3908</v>
      </c>
    </row>
    <row r="296" spans="1:15">
      <c r="A296" s="14" t="s">
        <v>432</v>
      </c>
      <c r="B296" s="14" t="s">
        <v>449</v>
      </c>
      <c r="C296" s="14" t="s">
        <v>734</v>
      </c>
      <c r="D296" s="14">
        <v>19152</v>
      </c>
      <c r="E296" s="14">
        <v>300000</v>
      </c>
      <c r="F296" s="14">
        <v>700000</v>
      </c>
      <c r="G296" s="14">
        <v>7.4</v>
      </c>
      <c r="H296" s="14">
        <v>380</v>
      </c>
      <c r="I296" s="14" t="s">
        <v>893</v>
      </c>
      <c r="J296" s="14">
        <v>950</v>
      </c>
      <c r="K296" s="14">
        <v>2340</v>
      </c>
      <c r="O296" s="14" t="s">
        <v>3909</v>
      </c>
    </row>
    <row r="297" spans="1:15">
      <c r="A297" s="14" t="s">
        <v>432</v>
      </c>
      <c r="B297" s="14" t="s">
        <v>449</v>
      </c>
      <c r="C297" s="14" t="s">
        <v>735</v>
      </c>
      <c r="D297" s="14">
        <v>20664</v>
      </c>
      <c r="E297" s="14">
        <v>300000</v>
      </c>
      <c r="F297" s="14">
        <v>500000</v>
      </c>
      <c r="G297" s="14">
        <v>7.9</v>
      </c>
      <c r="H297" s="14">
        <v>410</v>
      </c>
      <c r="I297" s="14" t="s">
        <v>893</v>
      </c>
      <c r="J297" s="14">
        <v>1026</v>
      </c>
      <c r="K297" s="14">
        <v>2342</v>
      </c>
      <c r="O297" s="14" t="s">
        <v>3987</v>
      </c>
    </row>
    <row r="298" spans="1:15">
      <c r="A298" s="14" t="s">
        <v>432</v>
      </c>
      <c r="B298" s="14" t="s">
        <v>449</v>
      </c>
      <c r="C298" s="14" t="s">
        <v>736</v>
      </c>
      <c r="D298" s="14">
        <v>23688</v>
      </c>
      <c r="E298" s="14">
        <v>240000</v>
      </c>
      <c r="F298" s="14">
        <v>600000</v>
      </c>
      <c r="G298" s="14">
        <v>9.1</v>
      </c>
      <c r="H298" s="14">
        <v>470</v>
      </c>
      <c r="I298" s="14" t="s">
        <v>916</v>
      </c>
      <c r="J298" s="14">
        <v>1176</v>
      </c>
      <c r="K298" s="14">
        <v>2345</v>
      </c>
      <c r="O298" s="14" t="s">
        <v>3972</v>
      </c>
    </row>
    <row r="299" spans="1:15">
      <c r="A299" s="14" t="s">
        <v>432</v>
      </c>
      <c r="B299" s="14" t="s">
        <v>449</v>
      </c>
      <c r="C299" s="14" t="s">
        <v>737</v>
      </c>
      <c r="D299" s="14">
        <v>24696</v>
      </c>
      <c r="E299" s="14">
        <v>300000</v>
      </c>
      <c r="F299" s="14">
        <v>700000</v>
      </c>
      <c r="G299" s="14">
        <v>9.5</v>
      </c>
      <c r="H299" s="14">
        <v>490</v>
      </c>
      <c r="I299" s="14" t="s">
        <v>916</v>
      </c>
      <c r="J299" s="14">
        <v>1226</v>
      </c>
      <c r="K299" s="14">
        <v>2350</v>
      </c>
      <c r="O299" s="14" t="s">
        <v>3909</v>
      </c>
    </row>
    <row r="300" spans="1:15">
      <c r="A300" s="14" t="s">
        <v>432</v>
      </c>
      <c r="B300" s="14" t="s">
        <v>449</v>
      </c>
      <c r="C300" s="14" t="s">
        <v>738</v>
      </c>
      <c r="D300" s="14">
        <v>26964</v>
      </c>
      <c r="E300" s="14">
        <v>400000</v>
      </c>
      <c r="F300" s="14">
        <v>700000</v>
      </c>
      <c r="G300" s="14">
        <v>10.4</v>
      </c>
      <c r="H300" s="14">
        <v>535</v>
      </c>
      <c r="I300" s="14" t="s">
        <v>894</v>
      </c>
      <c r="J300" s="14">
        <v>1338</v>
      </c>
      <c r="K300" s="14">
        <v>2357</v>
      </c>
      <c r="O300" s="14" t="s">
        <v>3937</v>
      </c>
    </row>
    <row r="301" spans="1:15">
      <c r="A301" s="14" t="s">
        <v>432</v>
      </c>
      <c r="B301" s="14" t="s">
        <v>449</v>
      </c>
      <c r="C301" s="14" t="s">
        <v>739</v>
      </c>
      <c r="D301" s="14">
        <v>28980</v>
      </c>
      <c r="E301" s="14">
        <v>350000</v>
      </c>
      <c r="F301" s="14">
        <v>700000</v>
      </c>
      <c r="G301" s="14">
        <v>11.2</v>
      </c>
      <c r="H301" s="14">
        <v>575</v>
      </c>
      <c r="I301" s="14" t="s">
        <v>920</v>
      </c>
      <c r="J301" s="14">
        <v>1438</v>
      </c>
      <c r="K301" s="14">
        <v>2361</v>
      </c>
      <c r="O301" s="14" t="s">
        <v>3921</v>
      </c>
    </row>
    <row r="302" spans="1:15">
      <c r="A302" s="14" t="s">
        <v>432</v>
      </c>
      <c r="B302" s="14" t="s">
        <v>449</v>
      </c>
      <c r="C302" s="14" t="s">
        <v>740</v>
      </c>
      <c r="D302" s="14">
        <v>30744</v>
      </c>
      <c r="E302" s="14">
        <v>400000</v>
      </c>
      <c r="F302" s="14">
        <v>700000</v>
      </c>
      <c r="G302" s="14">
        <v>11.8</v>
      </c>
      <c r="H302" s="14">
        <v>610</v>
      </c>
      <c r="I302" s="14" t="s">
        <v>832</v>
      </c>
      <c r="J302" s="14">
        <v>1526</v>
      </c>
      <c r="K302" s="14">
        <v>2370</v>
      </c>
      <c r="O302" s="14" t="s">
        <v>3937</v>
      </c>
    </row>
    <row r="303" spans="1:15">
      <c r="A303" s="14" t="s">
        <v>432</v>
      </c>
      <c r="B303" s="14" t="s">
        <v>449</v>
      </c>
      <c r="C303" s="14" t="s">
        <v>741</v>
      </c>
      <c r="D303" s="14">
        <v>32760</v>
      </c>
      <c r="E303" s="14">
        <v>500000</v>
      </c>
      <c r="F303" s="14">
        <v>700000</v>
      </c>
      <c r="G303" s="14">
        <v>12.6</v>
      </c>
      <c r="H303" s="14">
        <v>650</v>
      </c>
      <c r="I303" s="14" t="s">
        <v>832</v>
      </c>
      <c r="J303" s="14">
        <v>1626</v>
      </c>
      <c r="K303" s="14">
        <v>2380</v>
      </c>
      <c r="O303" s="14" t="s">
        <v>3637</v>
      </c>
    </row>
    <row r="304" spans="1:15">
      <c r="A304" s="14" t="s">
        <v>433</v>
      </c>
      <c r="B304" s="14" t="s">
        <v>436</v>
      </c>
      <c r="C304" s="14" t="s">
        <v>742</v>
      </c>
      <c r="D304" s="14">
        <v>160</v>
      </c>
      <c r="E304" s="14">
        <v>1</v>
      </c>
      <c r="F304" s="14">
        <v>15000</v>
      </c>
      <c r="G304" s="14">
        <v>0.1</v>
      </c>
      <c r="H304" s="14">
        <v>2</v>
      </c>
      <c r="I304" s="14" t="s">
        <v>931</v>
      </c>
      <c r="J304" s="14">
        <v>3</v>
      </c>
      <c r="K304" s="14">
        <v>2231</v>
      </c>
      <c r="O304" s="14" t="s">
        <v>3926</v>
      </c>
    </row>
    <row r="305" spans="1:15">
      <c r="A305" s="14" t="s">
        <v>433</v>
      </c>
      <c r="B305" s="14" t="s">
        <v>436</v>
      </c>
      <c r="C305" s="14" t="s">
        <v>743</v>
      </c>
      <c r="D305" s="14">
        <v>390</v>
      </c>
      <c r="E305" s="14">
        <v>1</v>
      </c>
      <c r="F305" s="14">
        <v>15000</v>
      </c>
      <c r="G305" s="14">
        <v>0.2</v>
      </c>
      <c r="H305" s="14">
        <v>5</v>
      </c>
      <c r="I305" s="14" t="s">
        <v>932</v>
      </c>
      <c r="J305" s="14">
        <v>7</v>
      </c>
      <c r="K305" s="14">
        <v>2235</v>
      </c>
      <c r="O305" s="14" t="s">
        <v>3926</v>
      </c>
    </row>
    <row r="306" spans="1:15">
      <c r="A306" s="14" t="s">
        <v>433</v>
      </c>
      <c r="B306" s="14" t="s">
        <v>436</v>
      </c>
      <c r="C306" s="14" t="s">
        <v>744</v>
      </c>
      <c r="D306" s="14">
        <v>780</v>
      </c>
      <c r="E306" s="14">
        <v>5000</v>
      </c>
      <c r="F306" s="14">
        <v>40000</v>
      </c>
      <c r="G306" s="14">
        <v>0.4</v>
      </c>
      <c r="H306" s="14">
        <v>10</v>
      </c>
      <c r="I306" s="14" t="s">
        <v>933</v>
      </c>
      <c r="J306" s="14">
        <v>13</v>
      </c>
      <c r="K306" s="14">
        <v>2240</v>
      </c>
      <c r="O306" s="14" t="s">
        <v>3988</v>
      </c>
    </row>
    <row r="307" spans="1:15">
      <c r="A307" s="14" t="s">
        <v>433</v>
      </c>
      <c r="B307" s="14" t="s">
        <v>436</v>
      </c>
      <c r="C307" s="14" t="s">
        <v>745</v>
      </c>
      <c r="D307" s="14">
        <v>1180</v>
      </c>
      <c r="E307" s="14">
        <v>5000</v>
      </c>
      <c r="F307" s="14">
        <v>80000</v>
      </c>
      <c r="G307" s="14">
        <v>0.7</v>
      </c>
      <c r="H307" s="14">
        <v>15</v>
      </c>
      <c r="I307" s="14" t="s">
        <v>934</v>
      </c>
      <c r="J307" s="14">
        <v>19</v>
      </c>
      <c r="K307" s="14">
        <v>2247</v>
      </c>
      <c r="O307" s="14" t="s">
        <v>3945</v>
      </c>
    </row>
    <row r="308" spans="1:15">
      <c r="A308" s="14" t="s">
        <v>433</v>
      </c>
      <c r="B308" s="14" t="s">
        <v>436</v>
      </c>
      <c r="C308" s="14" t="s">
        <v>746</v>
      </c>
      <c r="D308" s="14">
        <v>1560</v>
      </c>
      <c r="E308" s="14">
        <v>15000</v>
      </c>
      <c r="F308" s="14">
        <v>100000</v>
      </c>
      <c r="G308" s="14">
        <v>0.8</v>
      </c>
      <c r="H308" s="14">
        <v>20</v>
      </c>
      <c r="I308" s="14" t="s">
        <v>935</v>
      </c>
      <c r="J308" s="14">
        <v>25</v>
      </c>
      <c r="K308" s="14">
        <v>2248</v>
      </c>
      <c r="O308" s="14" t="s">
        <v>3893</v>
      </c>
    </row>
    <row r="309" spans="1:15">
      <c r="A309" s="14" t="s">
        <v>433</v>
      </c>
      <c r="B309" s="14" t="s">
        <v>436</v>
      </c>
      <c r="C309" s="14" t="s">
        <v>747</v>
      </c>
      <c r="D309" s="14">
        <v>3130</v>
      </c>
      <c r="E309" s="14">
        <v>25000</v>
      </c>
      <c r="F309" s="14">
        <v>300000</v>
      </c>
      <c r="G309" s="14">
        <v>1.6</v>
      </c>
      <c r="H309" s="14">
        <v>40</v>
      </c>
      <c r="I309" s="14" t="s">
        <v>936</v>
      </c>
      <c r="J309" s="14">
        <v>50</v>
      </c>
      <c r="K309" s="14">
        <v>2256</v>
      </c>
      <c r="O309" s="14" t="s">
        <v>3929</v>
      </c>
    </row>
    <row r="310" spans="1:15">
      <c r="A310" s="14" t="s">
        <v>433</v>
      </c>
      <c r="B310" s="14" t="s">
        <v>436</v>
      </c>
      <c r="C310" s="14" t="s">
        <v>748</v>
      </c>
      <c r="D310" s="14">
        <v>4320</v>
      </c>
      <c r="E310" s="14">
        <v>60000</v>
      </c>
      <c r="F310" s="14">
        <v>600000</v>
      </c>
      <c r="G310" s="14">
        <v>2.2999999999999998</v>
      </c>
      <c r="H310" s="14">
        <v>55</v>
      </c>
      <c r="I310" s="14" t="s">
        <v>902</v>
      </c>
      <c r="J310" s="14">
        <v>69</v>
      </c>
      <c r="K310" s="14">
        <v>2259</v>
      </c>
      <c r="O310" s="14" t="s">
        <v>3980</v>
      </c>
    </row>
    <row r="311" spans="1:15">
      <c r="A311" s="14" t="s">
        <v>433</v>
      </c>
      <c r="B311" s="14" t="s">
        <v>436</v>
      </c>
      <c r="C311" s="14" t="s">
        <v>749</v>
      </c>
      <c r="D311" s="14">
        <v>5080</v>
      </c>
      <c r="E311" s="14">
        <v>80000</v>
      </c>
      <c r="F311" s="14">
        <v>500000</v>
      </c>
      <c r="G311" s="14">
        <v>2.7</v>
      </c>
      <c r="H311" s="14">
        <v>65</v>
      </c>
      <c r="I311" s="14" t="s">
        <v>905</v>
      </c>
      <c r="J311" s="14">
        <v>81</v>
      </c>
      <c r="K311" s="14">
        <v>2260</v>
      </c>
      <c r="O311" s="14" t="s">
        <v>3989</v>
      </c>
    </row>
    <row r="312" spans="1:15">
      <c r="A312" s="14" t="s">
        <v>433</v>
      </c>
      <c r="B312" s="14" t="s">
        <v>436</v>
      </c>
      <c r="C312" s="14" t="s">
        <v>750</v>
      </c>
      <c r="D312" s="14">
        <v>5530</v>
      </c>
      <c r="E312" s="14">
        <v>100000</v>
      </c>
      <c r="F312" s="14">
        <v>700000</v>
      </c>
      <c r="G312" s="14">
        <v>2.4</v>
      </c>
      <c r="H312" s="14">
        <v>70</v>
      </c>
      <c r="I312" s="14" t="s">
        <v>906</v>
      </c>
      <c r="J312" s="14">
        <v>88</v>
      </c>
      <c r="K312" s="14">
        <v>2263</v>
      </c>
      <c r="O312" s="14" t="s">
        <v>3933</v>
      </c>
    </row>
    <row r="313" spans="1:15">
      <c r="A313" s="14" t="s">
        <v>433</v>
      </c>
      <c r="B313" s="14" t="s">
        <v>436</v>
      </c>
      <c r="C313" s="14" t="s">
        <v>751</v>
      </c>
      <c r="D313" s="14">
        <v>6690</v>
      </c>
      <c r="E313" s="14">
        <v>120000</v>
      </c>
      <c r="F313" s="14">
        <v>700000</v>
      </c>
      <c r="G313" s="14">
        <v>3.1</v>
      </c>
      <c r="H313" s="14">
        <v>85</v>
      </c>
      <c r="I313" s="14" t="s">
        <v>880</v>
      </c>
      <c r="J313" s="14">
        <v>107</v>
      </c>
      <c r="K313" s="14">
        <v>2267</v>
      </c>
      <c r="O313" s="14" t="s">
        <v>3900</v>
      </c>
    </row>
    <row r="314" spans="1:15">
      <c r="A314" s="14" t="s">
        <v>433</v>
      </c>
      <c r="B314" s="14" t="s">
        <v>449</v>
      </c>
      <c r="C314" s="14" t="s">
        <v>752</v>
      </c>
      <c r="D314" s="14">
        <v>14250</v>
      </c>
      <c r="E314" s="14">
        <v>180000</v>
      </c>
      <c r="F314" s="14">
        <v>700000</v>
      </c>
      <c r="G314" s="14">
        <v>4.9000000000000004</v>
      </c>
      <c r="H314" s="14">
        <v>240</v>
      </c>
      <c r="I314" s="14" t="s">
        <v>887</v>
      </c>
      <c r="J314" s="14">
        <v>309</v>
      </c>
      <c r="K314" s="14">
        <v>2331</v>
      </c>
      <c r="O314" s="14" t="s">
        <v>3904</v>
      </c>
    </row>
    <row r="315" spans="1:15">
      <c r="A315" s="14" t="s">
        <v>433</v>
      </c>
      <c r="B315" s="14" t="s">
        <v>449</v>
      </c>
      <c r="C315" s="14" t="s">
        <v>753</v>
      </c>
      <c r="D315" s="14">
        <v>2475</v>
      </c>
      <c r="E315" s="14">
        <v>40000</v>
      </c>
      <c r="F315" s="14">
        <v>700000</v>
      </c>
      <c r="G315" s="14">
        <v>1.7</v>
      </c>
      <c r="H315" s="14">
        <v>75</v>
      </c>
      <c r="I315" s="14" t="s">
        <v>907</v>
      </c>
      <c r="J315" s="14">
        <v>110</v>
      </c>
      <c r="K315" s="14">
        <v>2332</v>
      </c>
      <c r="O315" s="14" t="s">
        <v>3943</v>
      </c>
    </row>
    <row r="316" spans="1:15">
      <c r="A316" s="14" t="s">
        <v>433</v>
      </c>
      <c r="B316" s="14" t="s">
        <v>449</v>
      </c>
      <c r="C316" s="14" t="s">
        <v>754</v>
      </c>
      <c r="D316" s="14">
        <v>3250</v>
      </c>
      <c r="E316" s="14">
        <v>60000</v>
      </c>
      <c r="F316" s="14">
        <v>700000</v>
      </c>
      <c r="G316" s="14">
        <v>2.2999999999999998</v>
      </c>
      <c r="H316" s="14">
        <v>100</v>
      </c>
      <c r="I316" s="14" t="s">
        <v>881</v>
      </c>
      <c r="J316" s="14">
        <v>147</v>
      </c>
      <c r="K316" s="14">
        <v>2334</v>
      </c>
      <c r="O316" s="14" t="s">
        <v>3944</v>
      </c>
    </row>
    <row r="317" spans="1:15">
      <c r="A317" s="14" t="s">
        <v>433</v>
      </c>
      <c r="B317" s="14" t="s">
        <v>449</v>
      </c>
      <c r="C317" s="14" t="s">
        <v>755</v>
      </c>
      <c r="D317" s="14">
        <v>5540</v>
      </c>
      <c r="E317" s="14">
        <v>120000</v>
      </c>
      <c r="F317" s="14">
        <v>700000</v>
      </c>
      <c r="G317" s="14">
        <v>3.9</v>
      </c>
      <c r="H317" s="14">
        <v>170</v>
      </c>
      <c r="I317" s="14" t="s">
        <v>937</v>
      </c>
      <c r="J317" s="14">
        <v>274</v>
      </c>
      <c r="K317" s="14">
        <v>2346</v>
      </c>
      <c r="O317" s="14" t="s">
        <v>3900</v>
      </c>
    </row>
    <row r="318" spans="1:15">
      <c r="A318" s="14" t="s">
        <v>433</v>
      </c>
      <c r="B318" s="14" t="s">
        <v>449</v>
      </c>
      <c r="C318" s="14" t="s">
        <v>756</v>
      </c>
      <c r="D318" s="14">
        <v>7830</v>
      </c>
      <c r="E318" s="14">
        <v>160000</v>
      </c>
      <c r="F318" s="14">
        <v>700000</v>
      </c>
      <c r="G318" s="14">
        <v>5.5</v>
      </c>
      <c r="H318" s="14">
        <v>240</v>
      </c>
      <c r="I318" s="14" t="s">
        <v>887</v>
      </c>
      <c r="J318" s="14">
        <v>447</v>
      </c>
      <c r="K318" s="14">
        <v>2340</v>
      </c>
      <c r="O318" s="14" t="s">
        <v>3902</v>
      </c>
    </row>
    <row r="319" spans="1:15">
      <c r="A319" s="14" t="s">
        <v>434</v>
      </c>
      <c r="B319" s="14" t="s">
        <v>436</v>
      </c>
      <c r="C319" s="14" t="s">
        <v>757</v>
      </c>
      <c r="D319" s="14">
        <v>55</v>
      </c>
      <c r="E319" s="14">
        <v>1</v>
      </c>
      <c r="F319" s="14">
        <v>25000</v>
      </c>
      <c r="G319" s="14">
        <v>0.1</v>
      </c>
      <c r="H319" s="14">
        <v>2</v>
      </c>
      <c r="I319" s="14" t="s">
        <v>923</v>
      </c>
      <c r="J319" s="14">
        <v>4</v>
      </c>
      <c r="K319" s="14">
        <v>2234</v>
      </c>
      <c r="O319" s="14" t="s">
        <v>3910</v>
      </c>
    </row>
    <row r="320" spans="1:15">
      <c r="A320" s="14" t="s">
        <v>434</v>
      </c>
      <c r="B320" s="14" t="s">
        <v>436</v>
      </c>
      <c r="C320" s="14" t="s">
        <v>758</v>
      </c>
      <c r="D320" s="14">
        <v>490</v>
      </c>
      <c r="E320" s="14">
        <v>1</v>
      </c>
      <c r="F320" s="14">
        <v>120000</v>
      </c>
      <c r="G320" s="14">
        <v>0.3</v>
      </c>
      <c r="H320" s="14">
        <v>17</v>
      </c>
      <c r="I320" s="14" t="s">
        <v>907</v>
      </c>
      <c r="J320" s="14">
        <v>11</v>
      </c>
      <c r="K320" s="14">
        <v>2238</v>
      </c>
      <c r="O320" s="14" t="s">
        <v>3979</v>
      </c>
    </row>
    <row r="321" spans="1:15">
      <c r="A321" s="14" t="s">
        <v>434</v>
      </c>
      <c r="B321" s="14" t="s">
        <v>436</v>
      </c>
      <c r="C321" s="14" t="s">
        <v>759</v>
      </c>
      <c r="D321" s="14">
        <v>515</v>
      </c>
      <c r="E321" s="14">
        <v>5000</v>
      </c>
      <c r="F321" s="14">
        <v>100000</v>
      </c>
      <c r="G321" s="14">
        <v>0.9</v>
      </c>
      <c r="H321" s="14">
        <v>33</v>
      </c>
      <c r="I321" s="14" t="s">
        <v>866</v>
      </c>
      <c r="J321" s="14">
        <v>36</v>
      </c>
      <c r="K321" s="14">
        <v>2241</v>
      </c>
      <c r="O321" s="14" t="s">
        <v>3928</v>
      </c>
    </row>
    <row r="322" spans="1:15">
      <c r="A322" s="14" t="s">
        <v>434</v>
      </c>
      <c r="B322" s="14" t="s">
        <v>436</v>
      </c>
      <c r="C322" s="14" t="s">
        <v>760</v>
      </c>
      <c r="D322" s="14">
        <v>1002</v>
      </c>
      <c r="E322" s="14">
        <v>15000</v>
      </c>
      <c r="F322" s="14">
        <v>180000</v>
      </c>
      <c r="G322" s="14">
        <v>1.2</v>
      </c>
      <c r="H322" s="14">
        <v>46</v>
      </c>
      <c r="I322" s="14" t="s">
        <v>927</v>
      </c>
      <c r="J322" s="14">
        <v>57</v>
      </c>
      <c r="K322" s="14">
        <v>2247</v>
      </c>
      <c r="O322" s="14" t="s">
        <v>3922</v>
      </c>
    </row>
    <row r="323" spans="1:15">
      <c r="A323" s="14" t="s">
        <v>434</v>
      </c>
      <c r="B323" s="14" t="s">
        <v>436</v>
      </c>
      <c r="C323" s="14" t="s">
        <v>761</v>
      </c>
      <c r="D323" s="14">
        <v>5800</v>
      </c>
      <c r="E323" s="14">
        <v>40000</v>
      </c>
      <c r="F323" s="14">
        <v>350000</v>
      </c>
      <c r="G323" s="14">
        <v>1.6</v>
      </c>
      <c r="H323" s="14">
        <v>54</v>
      </c>
      <c r="I323" s="14" t="s">
        <v>882</v>
      </c>
      <c r="J323" s="14">
        <v>68</v>
      </c>
      <c r="K323" s="14">
        <v>2249</v>
      </c>
      <c r="O323" s="14" t="s">
        <v>3930</v>
      </c>
    </row>
    <row r="324" spans="1:15">
      <c r="A324" s="14" t="s">
        <v>434</v>
      </c>
      <c r="B324" s="14" t="s">
        <v>436</v>
      </c>
      <c r="C324" s="14" t="s">
        <v>762</v>
      </c>
      <c r="D324" s="14">
        <v>6700</v>
      </c>
      <c r="E324" s="14">
        <v>40000</v>
      </c>
      <c r="F324" s="14">
        <v>400000</v>
      </c>
      <c r="G324" s="14">
        <v>2</v>
      </c>
      <c r="H324" s="14">
        <v>62</v>
      </c>
      <c r="I324" s="14" t="s">
        <v>937</v>
      </c>
      <c r="J324" s="14">
        <v>86</v>
      </c>
      <c r="K324" s="14">
        <v>2252</v>
      </c>
      <c r="O324" s="14" t="s">
        <v>3990</v>
      </c>
    </row>
    <row r="325" spans="1:15">
      <c r="A325" s="14" t="s">
        <v>434</v>
      </c>
      <c r="B325" s="14" t="s">
        <v>436</v>
      </c>
      <c r="C325" s="14" t="s">
        <v>763</v>
      </c>
      <c r="D325" s="14">
        <v>9850</v>
      </c>
      <c r="E325" s="14">
        <v>80000</v>
      </c>
      <c r="F325" s="14">
        <v>400000</v>
      </c>
      <c r="G325" s="14">
        <v>2.5</v>
      </c>
      <c r="H325" s="14">
        <v>95</v>
      </c>
      <c r="I325" s="14" t="s">
        <v>914</v>
      </c>
      <c r="J325" s="14">
        <v>149</v>
      </c>
      <c r="K325" s="14">
        <v>2262</v>
      </c>
      <c r="O325" s="14" t="s">
        <v>3932</v>
      </c>
    </row>
    <row r="326" spans="1:15">
      <c r="A326" s="14" t="s">
        <v>434</v>
      </c>
      <c r="B326" s="14" t="s">
        <v>436</v>
      </c>
      <c r="C326" s="14" t="s">
        <v>764</v>
      </c>
      <c r="D326" s="14">
        <v>11500</v>
      </c>
      <c r="E326" s="14">
        <v>60000</v>
      </c>
      <c r="F326" s="14">
        <v>700000</v>
      </c>
      <c r="G326" s="14">
        <v>3</v>
      </c>
      <c r="H326" s="14">
        <v>150</v>
      </c>
      <c r="I326" s="14" t="s">
        <v>890</v>
      </c>
      <c r="J326" s="14">
        <v>234</v>
      </c>
      <c r="K326" s="14">
        <v>2271</v>
      </c>
      <c r="O326" s="14" t="s">
        <v>3944</v>
      </c>
    </row>
    <row r="327" spans="1:15">
      <c r="A327" s="14" t="s">
        <v>434</v>
      </c>
      <c r="B327" s="14" t="s">
        <v>436</v>
      </c>
      <c r="C327" s="14" t="s">
        <v>765</v>
      </c>
      <c r="D327" s="14">
        <v>12300</v>
      </c>
      <c r="E327" s="14">
        <v>140000</v>
      </c>
      <c r="F327" s="14">
        <v>700000</v>
      </c>
      <c r="G327" s="14">
        <v>3.5</v>
      </c>
      <c r="H327" s="14">
        <v>210</v>
      </c>
      <c r="I327" s="14" t="s">
        <v>874</v>
      </c>
      <c r="J327" s="14">
        <v>325</v>
      </c>
      <c r="K327" s="14">
        <v>2288</v>
      </c>
      <c r="O327" s="14" t="s">
        <v>3917</v>
      </c>
    </row>
    <row r="328" spans="1:15">
      <c r="A328" s="14" t="s">
        <v>434</v>
      </c>
      <c r="B328" s="14" t="s">
        <v>449</v>
      </c>
      <c r="C328" s="14" t="s">
        <v>766</v>
      </c>
      <c r="D328" s="14">
        <v>7650</v>
      </c>
      <c r="E328" s="14">
        <v>60000</v>
      </c>
      <c r="F328" s="14">
        <v>350000</v>
      </c>
      <c r="G328" s="14">
        <v>1.1000000000000001</v>
      </c>
      <c r="H328" s="14">
        <v>120</v>
      </c>
      <c r="I328" s="14" t="s">
        <v>890</v>
      </c>
      <c r="J328" s="14">
        <v>520</v>
      </c>
      <c r="K328" s="14">
        <v>2331</v>
      </c>
      <c r="O328" s="14" t="s">
        <v>3961</v>
      </c>
    </row>
    <row r="329" spans="1:15">
      <c r="A329" s="14" t="s">
        <v>434</v>
      </c>
      <c r="B329" s="14" t="s">
        <v>449</v>
      </c>
      <c r="C329" s="14" t="s">
        <v>767</v>
      </c>
      <c r="D329" s="14">
        <v>9350</v>
      </c>
      <c r="E329" s="14">
        <v>80000</v>
      </c>
      <c r="F329" s="14">
        <v>500000</v>
      </c>
      <c r="G329" s="14">
        <v>1.7</v>
      </c>
      <c r="H329" s="14">
        <v>180</v>
      </c>
      <c r="I329" s="14" t="s">
        <v>911</v>
      </c>
      <c r="J329" s="14">
        <v>670</v>
      </c>
      <c r="K329" s="14">
        <v>2332</v>
      </c>
      <c r="O329" s="14" t="s">
        <v>3989</v>
      </c>
    </row>
    <row r="330" spans="1:15">
      <c r="A330" s="14" t="s">
        <v>434</v>
      </c>
      <c r="B330" s="14" t="s">
        <v>449</v>
      </c>
      <c r="C330" s="14" t="s">
        <v>768</v>
      </c>
      <c r="D330" s="14">
        <v>10300</v>
      </c>
      <c r="E330" s="14">
        <v>100000</v>
      </c>
      <c r="F330" s="14">
        <v>700000</v>
      </c>
      <c r="G330" s="14">
        <v>2.6</v>
      </c>
      <c r="H330" s="14">
        <v>230</v>
      </c>
      <c r="I330" s="14" t="s">
        <v>874</v>
      </c>
      <c r="J330" s="14">
        <v>1154</v>
      </c>
      <c r="K330" s="14">
        <v>2348</v>
      </c>
      <c r="O330" s="14" t="s">
        <v>3933</v>
      </c>
    </row>
    <row r="331" spans="1:15">
      <c r="A331" s="14" t="s">
        <v>434</v>
      </c>
      <c r="B331" s="14" t="s">
        <v>449</v>
      </c>
      <c r="C331" s="14" t="s">
        <v>769</v>
      </c>
      <c r="D331" s="14">
        <v>9880</v>
      </c>
      <c r="E331" s="14">
        <v>60000</v>
      </c>
      <c r="F331" s="14">
        <v>500000</v>
      </c>
      <c r="G331" s="14">
        <v>2.2000000000000002</v>
      </c>
      <c r="H331" s="14">
        <v>195</v>
      </c>
      <c r="I331" s="14" t="s">
        <v>911</v>
      </c>
      <c r="J331" s="14">
        <v>870</v>
      </c>
      <c r="K331" s="14">
        <v>2349</v>
      </c>
      <c r="O331" s="14" t="s">
        <v>3991</v>
      </c>
    </row>
    <row r="332" spans="1:15">
      <c r="A332" s="14" t="s">
        <v>434</v>
      </c>
      <c r="B332" s="14" t="s">
        <v>449</v>
      </c>
      <c r="C332" s="14" t="s">
        <v>770</v>
      </c>
      <c r="D332" s="14">
        <v>13600</v>
      </c>
      <c r="E332" s="14">
        <v>100000</v>
      </c>
      <c r="F332" s="14">
        <v>600000</v>
      </c>
      <c r="G332" s="14">
        <v>2.7</v>
      </c>
      <c r="H332" s="14">
        <v>250</v>
      </c>
      <c r="I332" s="14" t="s">
        <v>891</v>
      </c>
      <c r="J332" s="14">
        <v>1230</v>
      </c>
      <c r="K332" s="14">
        <v>2351</v>
      </c>
      <c r="O332" s="14" t="s">
        <v>3941</v>
      </c>
    </row>
    <row r="333" spans="1:15">
      <c r="A333" s="14" t="s">
        <v>434</v>
      </c>
      <c r="B333" s="14" t="s">
        <v>449</v>
      </c>
      <c r="C333" s="14" t="s">
        <v>771</v>
      </c>
      <c r="D333" s="14">
        <v>15500</v>
      </c>
      <c r="E333" s="14">
        <v>100000</v>
      </c>
      <c r="F333" s="14">
        <v>700000</v>
      </c>
      <c r="G333" s="14">
        <v>2.9</v>
      </c>
      <c r="H333" s="14">
        <v>275</v>
      </c>
      <c r="I333" s="14" t="s">
        <v>891</v>
      </c>
      <c r="J333" s="14">
        <v>1465</v>
      </c>
      <c r="K333" s="14">
        <v>2360</v>
      </c>
      <c r="O333" s="14" t="s">
        <v>3933</v>
      </c>
    </row>
    <row r="334" spans="1:15">
      <c r="A334" s="14" t="s">
        <v>434</v>
      </c>
      <c r="B334" s="14" t="s">
        <v>449</v>
      </c>
      <c r="C334" s="14" t="s">
        <v>772</v>
      </c>
      <c r="D334" s="14">
        <v>17260</v>
      </c>
      <c r="E334" s="14">
        <v>120000</v>
      </c>
      <c r="F334" s="14">
        <v>700000</v>
      </c>
      <c r="G334" s="14">
        <v>3.1</v>
      </c>
      <c r="H334" s="14">
        <v>310</v>
      </c>
      <c r="I334" s="14" t="s">
        <v>875</v>
      </c>
      <c r="J334" s="14">
        <v>1575</v>
      </c>
      <c r="K334" s="14">
        <v>2363</v>
      </c>
      <c r="O334" s="14" t="s">
        <v>3900</v>
      </c>
    </row>
    <row r="335" spans="1:15">
      <c r="A335" s="14" t="s">
        <v>434</v>
      </c>
      <c r="B335" s="14" t="s">
        <v>449</v>
      </c>
      <c r="C335" s="14" t="s">
        <v>773</v>
      </c>
      <c r="D335" s="14">
        <v>18500</v>
      </c>
      <c r="E335" s="14">
        <v>160000</v>
      </c>
      <c r="F335" s="14">
        <v>700000</v>
      </c>
      <c r="G335" s="14">
        <v>3.5</v>
      </c>
      <c r="H335" s="14">
        <v>360</v>
      </c>
      <c r="I335" s="14" t="s">
        <v>892</v>
      </c>
      <c r="J335" s="14">
        <v>1658</v>
      </c>
      <c r="K335" s="14">
        <v>2365</v>
      </c>
      <c r="O335" s="14" t="s">
        <v>3902</v>
      </c>
    </row>
    <row r="336" spans="1:15">
      <c r="A336" s="14" t="s">
        <v>434</v>
      </c>
      <c r="B336" s="14" t="s">
        <v>449</v>
      </c>
      <c r="C336" s="14" t="s">
        <v>774</v>
      </c>
      <c r="D336" s="14">
        <v>19700</v>
      </c>
      <c r="E336" s="14">
        <v>180000</v>
      </c>
      <c r="F336" s="14">
        <v>700000</v>
      </c>
      <c r="G336" s="14">
        <v>4.5999999999999996</v>
      </c>
      <c r="H336" s="14">
        <v>380</v>
      </c>
      <c r="I336" s="14" t="s">
        <v>893</v>
      </c>
      <c r="J336" s="14">
        <v>1789</v>
      </c>
      <c r="K336" s="14">
        <v>2369</v>
      </c>
      <c r="O336" s="14" t="s">
        <v>3904</v>
      </c>
    </row>
    <row r="337" spans="1:15">
      <c r="A337" s="14" t="s">
        <v>435</v>
      </c>
      <c r="B337" s="14" t="s">
        <v>775</v>
      </c>
      <c r="C337" s="14" t="s">
        <v>776</v>
      </c>
      <c r="D337" s="14">
        <v>390</v>
      </c>
      <c r="E337" s="14">
        <v>1</v>
      </c>
      <c r="F337" s="14">
        <v>15000</v>
      </c>
      <c r="G337" s="14">
        <v>0.2</v>
      </c>
      <c r="H337" s="14">
        <v>5</v>
      </c>
      <c r="I337" s="14" t="s">
        <v>932</v>
      </c>
      <c r="J337" s="14">
        <v>6</v>
      </c>
      <c r="K337" s="14">
        <v>2228</v>
      </c>
      <c r="O337" s="14" t="s">
        <v>3926</v>
      </c>
    </row>
    <row r="338" spans="1:15">
      <c r="A338" s="14" t="s">
        <v>435</v>
      </c>
      <c r="B338" s="14" t="s">
        <v>775</v>
      </c>
      <c r="C338" s="14" t="s">
        <v>777</v>
      </c>
      <c r="D338" s="14">
        <v>790</v>
      </c>
      <c r="E338" s="14">
        <v>1</v>
      </c>
      <c r="F338" s="14">
        <v>40000</v>
      </c>
      <c r="G338" s="14">
        <v>0.4</v>
      </c>
      <c r="H338" s="14">
        <v>10</v>
      </c>
      <c r="I338" s="14" t="s">
        <v>933</v>
      </c>
      <c r="J338" s="14">
        <v>13</v>
      </c>
      <c r="K338" s="14">
        <v>2230</v>
      </c>
      <c r="O338" s="14" t="s">
        <v>3927</v>
      </c>
    </row>
    <row r="339" spans="1:15">
      <c r="A339" s="14" t="s">
        <v>435</v>
      </c>
      <c r="B339" s="14" t="s">
        <v>775</v>
      </c>
      <c r="C339" s="14" t="s">
        <v>778</v>
      </c>
      <c r="D339" s="14">
        <v>1180</v>
      </c>
      <c r="E339" s="14">
        <v>1</v>
      </c>
      <c r="F339" s="14">
        <v>80000</v>
      </c>
      <c r="G339" s="14">
        <v>0.5</v>
      </c>
      <c r="H339" s="14">
        <v>15</v>
      </c>
      <c r="I339" s="14" t="s">
        <v>934</v>
      </c>
      <c r="J339" s="14">
        <v>19</v>
      </c>
      <c r="K339" s="14">
        <v>2235</v>
      </c>
      <c r="O339" s="14" t="s">
        <v>3966</v>
      </c>
    </row>
    <row r="340" spans="1:15">
      <c r="A340" s="14" t="s">
        <v>435</v>
      </c>
      <c r="B340" s="14" t="s">
        <v>775</v>
      </c>
      <c r="C340" s="14" t="s">
        <v>779</v>
      </c>
      <c r="D340" s="14">
        <v>1570</v>
      </c>
      <c r="E340" s="14">
        <v>5000</v>
      </c>
      <c r="F340" s="14">
        <v>100000</v>
      </c>
      <c r="G340" s="14">
        <v>0.7</v>
      </c>
      <c r="H340" s="14">
        <v>20</v>
      </c>
      <c r="I340" s="14" t="s">
        <v>935</v>
      </c>
      <c r="J340" s="14">
        <v>25</v>
      </c>
      <c r="K340" s="14">
        <v>2239</v>
      </c>
      <c r="O340" s="14" t="s">
        <v>3928</v>
      </c>
    </row>
    <row r="341" spans="1:15">
      <c r="A341" s="14" t="s">
        <v>435</v>
      </c>
      <c r="B341" s="14" t="s">
        <v>775</v>
      </c>
      <c r="C341" s="14" t="s">
        <v>780</v>
      </c>
      <c r="D341" s="14">
        <v>1970</v>
      </c>
      <c r="E341" s="14">
        <v>15000</v>
      </c>
      <c r="F341" s="14">
        <v>140000</v>
      </c>
      <c r="G341" s="14">
        <v>1.1000000000000001</v>
      </c>
      <c r="H341" s="14">
        <v>25</v>
      </c>
      <c r="I341" s="14" t="s">
        <v>940</v>
      </c>
      <c r="J341" s="14">
        <v>32</v>
      </c>
      <c r="K341" s="14">
        <v>2241</v>
      </c>
      <c r="O341" s="14" t="s">
        <v>3967</v>
      </c>
    </row>
    <row r="342" spans="1:15">
      <c r="A342" s="14" t="s">
        <v>435</v>
      </c>
      <c r="B342" s="14" t="s">
        <v>775</v>
      </c>
      <c r="C342" s="14" t="s">
        <v>781</v>
      </c>
      <c r="D342" s="14">
        <v>2750</v>
      </c>
      <c r="E342" s="14">
        <v>25000</v>
      </c>
      <c r="F342" s="14">
        <v>240000</v>
      </c>
      <c r="G342" s="14">
        <v>1.5</v>
      </c>
      <c r="H342" s="14">
        <v>35</v>
      </c>
      <c r="I342" s="14" t="s">
        <v>941</v>
      </c>
      <c r="J342" s="14">
        <v>44</v>
      </c>
      <c r="K342" s="14">
        <v>2243</v>
      </c>
      <c r="O342" s="14" t="s">
        <v>3923</v>
      </c>
    </row>
    <row r="343" spans="1:15">
      <c r="A343" s="14" t="s">
        <v>435</v>
      </c>
      <c r="B343" s="14" t="s">
        <v>775</v>
      </c>
      <c r="C343" s="14" t="s">
        <v>782</v>
      </c>
      <c r="D343" s="14">
        <v>3140</v>
      </c>
      <c r="E343" s="14">
        <v>25000</v>
      </c>
      <c r="F343" s="14">
        <v>300000</v>
      </c>
      <c r="G343" s="14">
        <v>1.6</v>
      </c>
      <c r="H343" s="14">
        <v>40</v>
      </c>
      <c r="I343" s="14" t="s">
        <v>936</v>
      </c>
      <c r="J343" s="14">
        <v>50</v>
      </c>
      <c r="K343" s="14">
        <v>2244</v>
      </c>
      <c r="O343" s="14" t="s">
        <v>3929</v>
      </c>
    </row>
    <row r="344" spans="1:15">
      <c r="A344" s="14" t="s">
        <v>435</v>
      </c>
      <c r="B344" s="14" t="s">
        <v>775</v>
      </c>
      <c r="C344" s="14" t="s">
        <v>783</v>
      </c>
      <c r="D344" s="14">
        <v>3910</v>
      </c>
      <c r="E344" s="14">
        <v>60000</v>
      </c>
      <c r="F344" s="14">
        <v>500000</v>
      </c>
      <c r="G344" s="14">
        <v>1.9</v>
      </c>
      <c r="H344" s="14">
        <v>50</v>
      </c>
      <c r="I344" s="14" t="s">
        <v>912</v>
      </c>
      <c r="J344" s="14">
        <v>63</v>
      </c>
      <c r="K344" s="14">
        <v>2245</v>
      </c>
      <c r="O344" s="14" t="s">
        <v>3991</v>
      </c>
    </row>
    <row r="345" spans="1:15">
      <c r="A345" s="14" t="s">
        <v>435</v>
      </c>
      <c r="B345" s="14" t="s">
        <v>775</v>
      </c>
      <c r="C345" s="14" t="s">
        <v>784</v>
      </c>
      <c r="D345" s="14">
        <v>5090</v>
      </c>
      <c r="E345" s="14">
        <v>80000</v>
      </c>
      <c r="F345" s="14">
        <v>600000</v>
      </c>
      <c r="G345" s="14">
        <v>2.9</v>
      </c>
      <c r="H345" s="14">
        <v>65</v>
      </c>
      <c r="I345" s="14" t="s">
        <v>905</v>
      </c>
      <c r="J345" s="14">
        <v>82</v>
      </c>
      <c r="K345" s="14">
        <v>2248</v>
      </c>
      <c r="O345" s="14" t="s">
        <v>3906</v>
      </c>
    </row>
    <row r="346" spans="1:15">
      <c r="A346" s="14" t="s">
        <v>435</v>
      </c>
      <c r="B346" s="14" t="s">
        <v>775</v>
      </c>
      <c r="C346" s="14" t="s">
        <v>785</v>
      </c>
      <c r="D346" s="14">
        <v>5470</v>
      </c>
      <c r="E346" s="14">
        <v>100000</v>
      </c>
      <c r="F346" s="14">
        <v>400000</v>
      </c>
      <c r="G346" s="14">
        <v>2.9</v>
      </c>
      <c r="H346" s="14">
        <v>70</v>
      </c>
      <c r="I346" s="14" t="s">
        <v>906</v>
      </c>
      <c r="J346" s="14">
        <v>88</v>
      </c>
      <c r="K346" s="14">
        <v>2249</v>
      </c>
      <c r="O346" s="14" t="s">
        <v>3970</v>
      </c>
    </row>
    <row r="347" spans="1:15">
      <c r="A347" s="14" t="s">
        <v>435</v>
      </c>
      <c r="B347" s="14" t="s">
        <v>775</v>
      </c>
      <c r="C347" s="14" t="s">
        <v>786</v>
      </c>
      <c r="D347" s="14">
        <v>6310</v>
      </c>
      <c r="E347" s="14">
        <v>60000</v>
      </c>
      <c r="F347" s="14">
        <v>500000</v>
      </c>
      <c r="G347" s="14">
        <v>3.1</v>
      </c>
      <c r="H347" s="14">
        <v>80</v>
      </c>
      <c r="I347" s="14" t="s">
        <v>930</v>
      </c>
      <c r="J347" s="14">
        <v>101</v>
      </c>
      <c r="K347" s="14">
        <v>2253</v>
      </c>
      <c r="O347" s="14" t="s">
        <v>3991</v>
      </c>
    </row>
    <row r="348" spans="1:15">
      <c r="A348" s="14" t="s">
        <v>435</v>
      </c>
      <c r="B348" s="14" t="s">
        <v>775</v>
      </c>
      <c r="C348" s="14" t="s">
        <v>787</v>
      </c>
      <c r="D348" s="14">
        <v>7880</v>
      </c>
      <c r="E348" s="14">
        <v>100000</v>
      </c>
      <c r="F348" s="14">
        <v>700000</v>
      </c>
      <c r="G348" s="14">
        <v>3.9</v>
      </c>
      <c r="H348" s="14">
        <v>100</v>
      </c>
      <c r="I348" s="14" t="s">
        <v>881</v>
      </c>
      <c r="J348" s="14">
        <v>126</v>
      </c>
      <c r="K348" s="14">
        <v>2270</v>
      </c>
      <c r="O348" s="14" t="s">
        <v>3933</v>
      </c>
    </row>
    <row r="349" spans="1:15">
      <c r="A349" s="14" t="s">
        <v>435</v>
      </c>
      <c r="B349" s="14" t="s">
        <v>775</v>
      </c>
      <c r="C349" s="14" t="s">
        <v>788</v>
      </c>
      <c r="D349" s="14">
        <v>8660</v>
      </c>
      <c r="E349" s="14">
        <v>100000</v>
      </c>
      <c r="F349" s="14">
        <v>700000</v>
      </c>
      <c r="G349" s="14">
        <v>4.9000000000000004</v>
      </c>
      <c r="H349" s="14">
        <v>110</v>
      </c>
      <c r="I349" s="14" t="s">
        <v>882</v>
      </c>
      <c r="J349" s="14">
        <v>138</v>
      </c>
      <c r="K349" s="14">
        <v>2271</v>
      </c>
      <c r="O349" s="14" t="s">
        <v>3933</v>
      </c>
    </row>
    <row r="350" spans="1:15">
      <c r="A350" s="14" t="s">
        <v>435</v>
      </c>
      <c r="B350" s="14" t="s">
        <v>775</v>
      </c>
      <c r="C350" s="14" t="s">
        <v>789</v>
      </c>
      <c r="D350" s="14">
        <v>9470</v>
      </c>
      <c r="E350" s="14">
        <v>120000</v>
      </c>
      <c r="F350" s="14">
        <v>700000</v>
      </c>
      <c r="G350" s="14">
        <v>4.3</v>
      </c>
      <c r="H350" s="14">
        <v>120</v>
      </c>
      <c r="I350" s="14" t="s">
        <v>883</v>
      </c>
      <c r="J350" s="14">
        <v>151</v>
      </c>
      <c r="K350" s="14">
        <v>2278</v>
      </c>
      <c r="O350" s="14" t="s">
        <v>3900</v>
      </c>
    </row>
    <row r="351" spans="1:15">
      <c r="A351" s="14" t="s">
        <v>435</v>
      </c>
      <c r="B351" s="14" t="s">
        <v>790</v>
      </c>
      <c r="C351" s="14" t="s">
        <v>791</v>
      </c>
      <c r="D351" s="14">
        <v>370</v>
      </c>
      <c r="E351" s="14">
        <v>15000</v>
      </c>
      <c r="F351" s="14">
        <v>80000</v>
      </c>
      <c r="G351" s="14">
        <v>0.2</v>
      </c>
      <c r="H351" s="14">
        <v>10</v>
      </c>
      <c r="I351" s="14" t="s">
        <v>933</v>
      </c>
      <c r="J351" s="14">
        <v>16</v>
      </c>
      <c r="K351" s="14">
        <v>2329</v>
      </c>
      <c r="O351" s="14" t="s">
        <v>3964</v>
      </c>
    </row>
    <row r="352" spans="1:15">
      <c r="A352" s="14" t="s">
        <v>435</v>
      </c>
      <c r="B352" s="14" t="s">
        <v>790</v>
      </c>
      <c r="C352" s="14" t="s">
        <v>792</v>
      </c>
      <c r="D352" s="14">
        <v>1550</v>
      </c>
      <c r="E352" s="14">
        <v>25000</v>
      </c>
      <c r="F352" s="14">
        <v>350000</v>
      </c>
      <c r="G352" s="14">
        <v>1.2</v>
      </c>
      <c r="H352" s="14">
        <v>50</v>
      </c>
      <c r="I352" s="14" t="s">
        <v>912</v>
      </c>
      <c r="J352" s="14">
        <v>81</v>
      </c>
      <c r="K352" s="14">
        <v>2331</v>
      </c>
      <c r="O352" s="14" t="s">
        <v>3894</v>
      </c>
    </row>
    <row r="353" spans="1:15">
      <c r="A353" s="14" t="s">
        <v>435</v>
      </c>
      <c r="B353" s="14" t="s">
        <v>790</v>
      </c>
      <c r="C353" s="14" t="s">
        <v>793</v>
      </c>
      <c r="D353" s="14">
        <v>9160</v>
      </c>
      <c r="E353" s="14">
        <v>180000</v>
      </c>
      <c r="F353" s="14">
        <v>700000</v>
      </c>
      <c r="G353" s="14">
        <v>6.4</v>
      </c>
      <c r="H353" s="14">
        <v>280</v>
      </c>
      <c r="I353" s="14" t="s">
        <v>919</v>
      </c>
      <c r="J353" s="14">
        <v>467</v>
      </c>
      <c r="K353" s="14">
        <v>2342</v>
      </c>
      <c r="O353" s="14" t="s">
        <v>3904</v>
      </c>
    </row>
    <row r="354" spans="1:15">
      <c r="A354" s="14" t="s">
        <v>435</v>
      </c>
      <c r="B354" s="14" t="s">
        <v>790</v>
      </c>
      <c r="C354" s="14" t="s">
        <v>794</v>
      </c>
      <c r="D354" s="14">
        <v>10860</v>
      </c>
      <c r="E354" s="14">
        <v>240000</v>
      </c>
      <c r="F354" s="14">
        <v>700000</v>
      </c>
      <c r="G354" s="14">
        <v>7.5</v>
      </c>
      <c r="H354" s="14">
        <v>330</v>
      </c>
      <c r="I354" s="14" t="s">
        <v>914</v>
      </c>
      <c r="J354" s="14">
        <v>531</v>
      </c>
      <c r="K354" s="14">
        <v>2345</v>
      </c>
      <c r="O354" s="14" t="s">
        <v>3908</v>
      </c>
    </row>
    <row r="355" spans="1:15">
      <c r="A355" s="14" t="s">
        <v>435</v>
      </c>
      <c r="B355" s="14" t="s">
        <v>790</v>
      </c>
      <c r="C355" s="14" t="s">
        <v>795</v>
      </c>
      <c r="D355" s="14">
        <v>22500</v>
      </c>
      <c r="E355" s="14">
        <v>240000</v>
      </c>
      <c r="F355" s="14">
        <v>700000</v>
      </c>
      <c r="G355" s="14">
        <v>7.4</v>
      </c>
      <c r="H355" s="14">
        <v>320</v>
      </c>
      <c r="I355" s="14" t="s">
        <v>889</v>
      </c>
      <c r="J355" s="14">
        <v>442</v>
      </c>
      <c r="K355" s="14">
        <v>2347</v>
      </c>
      <c r="O355" s="14" t="s">
        <v>3908</v>
      </c>
    </row>
    <row r="356" spans="1:15">
      <c r="A356" s="14" t="s">
        <v>435</v>
      </c>
      <c r="B356" s="14" t="s">
        <v>790</v>
      </c>
      <c r="C356" s="14" t="s">
        <v>796</v>
      </c>
      <c r="D356" s="14">
        <v>7055</v>
      </c>
      <c r="E356" s="14">
        <v>160000</v>
      </c>
      <c r="F356" s="14">
        <v>700000</v>
      </c>
      <c r="G356" s="14">
        <v>4.9000000000000004</v>
      </c>
      <c r="H356" s="14">
        <v>215</v>
      </c>
      <c r="I356" s="14" t="s">
        <v>942</v>
      </c>
      <c r="J356" s="14">
        <v>338</v>
      </c>
      <c r="K356" s="14">
        <v>2350</v>
      </c>
      <c r="O356" s="14" t="s">
        <v>3902</v>
      </c>
    </row>
    <row r="357" spans="1:15">
      <c r="A357" s="14" t="s">
        <v>435</v>
      </c>
      <c r="B357" s="14" t="s">
        <v>790</v>
      </c>
      <c r="C357" s="14" t="s">
        <v>797</v>
      </c>
      <c r="D357" s="14">
        <v>13150</v>
      </c>
      <c r="E357" s="14">
        <v>300000</v>
      </c>
      <c r="F357" s="14">
        <v>700000</v>
      </c>
      <c r="G357" s="14">
        <v>9.1</v>
      </c>
      <c r="H357" s="14">
        <v>400</v>
      </c>
      <c r="I357" s="14" t="s">
        <v>874</v>
      </c>
      <c r="J357" s="14">
        <v>660</v>
      </c>
      <c r="K357" s="14">
        <v>2352</v>
      </c>
      <c r="O357" s="14" t="s">
        <v>3909</v>
      </c>
    </row>
    <row r="358" spans="1:15">
      <c r="A358" s="14" t="s">
        <v>435</v>
      </c>
      <c r="B358" s="14" t="s">
        <v>790</v>
      </c>
      <c r="C358" s="14" t="s">
        <v>798</v>
      </c>
      <c r="D358" s="14">
        <v>16400</v>
      </c>
      <c r="E358" s="14">
        <v>350000</v>
      </c>
      <c r="F358" s="14">
        <v>700000</v>
      </c>
      <c r="G358" s="14">
        <v>11.4</v>
      </c>
      <c r="H358" s="14">
        <v>500</v>
      </c>
      <c r="I358" s="14" t="s">
        <v>915</v>
      </c>
      <c r="J358" s="14">
        <v>735</v>
      </c>
      <c r="K358" s="14">
        <v>2370</v>
      </c>
      <c r="O358" s="14" t="s">
        <v>3921</v>
      </c>
    </row>
    <row r="359" spans="1:15">
      <c r="A359" s="14" t="s">
        <v>435</v>
      </c>
      <c r="B359" s="14" t="s">
        <v>790</v>
      </c>
      <c r="C359" s="14" t="s">
        <v>799</v>
      </c>
      <c r="D359" s="14">
        <v>18320</v>
      </c>
      <c r="E359" s="14">
        <v>400000</v>
      </c>
      <c r="F359" s="14">
        <v>700000</v>
      </c>
      <c r="G359" s="14">
        <v>12.8</v>
      </c>
      <c r="H359" s="14">
        <v>560</v>
      </c>
      <c r="I359" s="14" t="s">
        <v>920</v>
      </c>
      <c r="J359" s="14">
        <v>824</v>
      </c>
      <c r="K359" s="14">
        <v>2381</v>
      </c>
      <c r="O359" s="14" t="s">
        <v>3937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8"/>
  <sheetViews>
    <sheetView workbookViewId="0">
      <pane xSplit="2" ySplit="2" topLeftCell="C521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5"/>
  <cols>
    <col min="2" max="2" width="14.42578125" bestFit="1" customWidth="1"/>
    <col min="3" max="3" width="10" bestFit="1" customWidth="1"/>
    <col min="4" max="4" width="6.42578125" bestFit="1" customWidth="1"/>
    <col min="5" max="5" width="5" bestFit="1" customWidth="1"/>
    <col min="6" max="6" width="4" bestFit="1" customWidth="1"/>
    <col min="7" max="7" width="5.7109375" bestFit="1" customWidth="1"/>
    <col min="8" max="8" width="6.42578125" bestFit="1" customWidth="1"/>
    <col min="9" max="10" width="5.5703125" bestFit="1" customWidth="1"/>
    <col min="11" max="11" width="5.7109375" bestFit="1" customWidth="1"/>
    <col min="12" max="12" width="6.42578125" bestFit="1" customWidth="1"/>
    <col min="13" max="13" width="5" bestFit="1" customWidth="1"/>
    <col min="14" max="14" width="5.28515625" bestFit="1" customWidth="1"/>
    <col min="15" max="15" width="5.7109375" bestFit="1" customWidth="1"/>
    <col min="16" max="16" width="14.28515625" bestFit="1" customWidth="1"/>
    <col min="17" max="17" width="6.42578125" bestFit="1" customWidth="1"/>
    <col min="18" max="20" width="7" bestFit="1" customWidth="1"/>
    <col min="21" max="21" width="5" bestFit="1" customWidth="1"/>
    <col min="22" max="22" width="9.140625" style="97"/>
  </cols>
  <sheetData>
    <row r="1" spans="1:22">
      <c r="B1" s="15"/>
      <c r="C1" s="15"/>
      <c r="D1" s="98" t="s">
        <v>944</v>
      </c>
      <c r="E1" s="98"/>
      <c r="F1" s="98"/>
      <c r="G1" s="98"/>
      <c r="H1" s="98" t="s">
        <v>1597</v>
      </c>
      <c r="I1" s="98"/>
      <c r="J1" s="98"/>
      <c r="K1" s="98"/>
      <c r="L1" s="98" t="s">
        <v>945</v>
      </c>
      <c r="M1" s="98"/>
      <c r="N1" s="98"/>
      <c r="O1" s="98"/>
      <c r="P1" s="15"/>
      <c r="Q1" s="98" t="s">
        <v>946</v>
      </c>
      <c r="R1" s="98"/>
      <c r="S1" s="98"/>
      <c r="T1" s="98"/>
      <c r="U1" s="15"/>
    </row>
    <row r="2" spans="1:22">
      <c r="B2" s="15" t="s">
        <v>3640</v>
      </c>
      <c r="C2" s="15" t="s">
        <v>947</v>
      </c>
      <c r="D2" s="15" t="s">
        <v>948</v>
      </c>
      <c r="E2" s="15" t="s">
        <v>949</v>
      </c>
      <c r="F2" s="15" t="s">
        <v>950</v>
      </c>
      <c r="G2" s="15" t="s">
        <v>951</v>
      </c>
      <c r="H2" s="15" t="s">
        <v>948</v>
      </c>
      <c r="I2" s="15" t="s">
        <v>949</v>
      </c>
      <c r="J2" s="15" t="s">
        <v>950</v>
      </c>
      <c r="K2" s="15" t="s">
        <v>951</v>
      </c>
      <c r="L2" s="15" t="s">
        <v>948</v>
      </c>
      <c r="M2" s="15" t="s">
        <v>949</v>
      </c>
      <c r="N2" s="15" t="s">
        <v>950</v>
      </c>
      <c r="O2" s="15" t="s">
        <v>951</v>
      </c>
      <c r="P2" s="15" t="s">
        <v>952</v>
      </c>
      <c r="Q2" s="15" t="s">
        <v>948</v>
      </c>
      <c r="R2" s="15" t="s">
        <v>949</v>
      </c>
      <c r="S2" s="15" t="s">
        <v>950</v>
      </c>
      <c r="T2" s="15" t="s">
        <v>951</v>
      </c>
      <c r="U2" s="15" t="s">
        <v>953</v>
      </c>
    </row>
    <row r="3" spans="1:22">
      <c r="B3" s="15" t="s">
        <v>800</v>
      </c>
      <c r="C3" s="15">
        <v>0</v>
      </c>
      <c r="D3" s="90">
        <v>0</v>
      </c>
      <c r="E3" s="90">
        <v>0</v>
      </c>
      <c r="F3" s="90">
        <v>0</v>
      </c>
      <c r="G3" s="90">
        <v>0</v>
      </c>
      <c r="H3" s="90">
        <v>0</v>
      </c>
      <c r="I3" s="90">
        <v>0</v>
      </c>
      <c r="J3" s="90">
        <v>0</v>
      </c>
      <c r="K3" s="90">
        <v>0</v>
      </c>
      <c r="L3" s="90" t="s">
        <v>954</v>
      </c>
      <c r="M3" s="90" t="s">
        <v>954</v>
      </c>
      <c r="N3" s="90" t="s">
        <v>954</v>
      </c>
      <c r="O3" s="90" t="s">
        <v>954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97">
        <v>1</v>
      </c>
    </row>
    <row r="4" spans="1:22">
      <c r="A4" t="s">
        <v>422</v>
      </c>
      <c r="B4" s="15" t="s">
        <v>974</v>
      </c>
      <c r="C4" s="15">
        <v>2600</v>
      </c>
      <c r="D4" s="90">
        <v>5</v>
      </c>
      <c r="E4" s="90">
        <v>5</v>
      </c>
      <c r="F4" s="90">
        <v>4</v>
      </c>
      <c r="G4" s="90">
        <v>5</v>
      </c>
      <c r="H4" s="90">
        <v>10</v>
      </c>
      <c r="I4" s="90">
        <v>25</v>
      </c>
      <c r="J4" s="90">
        <v>25</v>
      </c>
      <c r="K4" s="90">
        <v>25</v>
      </c>
      <c r="L4" s="90" t="s">
        <v>975</v>
      </c>
      <c r="M4" s="90" t="s">
        <v>976</v>
      </c>
      <c r="N4" s="90" t="s">
        <v>977</v>
      </c>
      <c r="O4" s="90" t="s">
        <v>978</v>
      </c>
      <c r="P4" s="15">
        <v>0.4</v>
      </c>
      <c r="Q4" s="15">
        <v>2.4</v>
      </c>
      <c r="R4" s="15">
        <v>5.3</v>
      </c>
      <c r="S4" s="15">
        <v>8</v>
      </c>
      <c r="T4" s="15">
        <v>11</v>
      </c>
      <c r="U4" s="15">
        <v>2228</v>
      </c>
      <c r="V4" s="97">
        <v>2</v>
      </c>
    </row>
    <row r="5" spans="1:22">
      <c r="A5" t="s">
        <v>422</v>
      </c>
      <c r="B5" s="15" t="s">
        <v>979</v>
      </c>
      <c r="C5" s="15">
        <v>2600</v>
      </c>
      <c r="D5" s="96">
        <v>9</v>
      </c>
      <c r="E5" s="96">
        <v>9</v>
      </c>
      <c r="F5" s="96">
        <v>8</v>
      </c>
      <c r="G5" s="96">
        <v>9</v>
      </c>
      <c r="H5" s="96">
        <v>10</v>
      </c>
      <c r="I5" s="96">
        <v>40</v>
      </c>
      <c r="J5" s="96">
        <v>50</v>
      </c>
      <c r="K5" s="96">
        <v>50</v>
      </c>
      <c r="L5" s="96" t="s">
        <v>980</v>
      </c>
      <c r="M5" s="96" t="s">
        <v>981</v>
      </c>
      <c r="N5" s="96" t="s">
        <v>982</v>
      </c>
      <c r="O5" s="96" t="s">
        <v>983</v>
      </c>
      <c r="P5" s="15">
        <v>0.4</v>
      </c>
      <c r="Q5" s="15">
        <v>3</v>
      </c>
      <c r="R5" s="95">
        <v>6.6</v>
      </c>
      <c r="S5" s="95">
        <v>10</v>
      </c>
      <c r="T5" s="95">
        <v>14</v>
      </c>
      <c r="U5" s="15">
        <v>2238</v>
      </c>
      <c r="V5" s="97">
        <v>3</v>
      </c>
    </row>
    <row r="6" spans="1:22">
      <c r="A6" t="s">
        <v>422</v>
      </c>
      <c r="B6" s="15" t="s">
        <v>984</v>
      </c>
      <c r="C6" s="15">
        <v>14000</v>
      </c>
      <c r="D6" s="96">
        <v>8</v>
      </c>
      <c r="E6" s="96">
        <v>8</v>
      </c>
      <c r="F6" s="96">
        <v>7</v>
      </c>
      <c r="G6" s="96">
        <v>8</v>
      </c>
      <c r="H6" s="96">
        <v>10</v>
      </c>
      <c r="I6" s="96">
        <v>30</v>
      </c>
      <c r="J6" s="96">
        <v>40</v>
      </c>
      <c r="K6" s="96">
        <v>40</v>
      </c>
      <c r="L6" s="96" t="s">
        <v>985</v>
      </c>
      <c r="M6" s="96" t="s">
        <v>986</v>
      </c>
      <c r="N6" s="96" t="s">
        <v>987</v>
      </c>
      <c r="O6" s="96" t="s">
        <v>988</v>
      </c>
      <c r="P6" s="15">
        <v>1.7</v>
      </c>
      <c r="Q6" s="15">
        <v>30</v>
      </c>
      <c r="R6" s="95">
        <v>66</v>
      </c>
      <c r="S6" s="95">
        <v>98</v>
      </c>
      <c r="T6" s="95">
        <v>131</v>
      </c>
      <c r="U6" s="15">
        <v>2244</v>
      </c>
      <c r="V6" s="97">
        <v>4</v>
      </c>
    </row>
    <row r="7" spans="1:22">
      <c r="A7" t="s">
        <v>422</v>
      </c>
      <c r="B7" s="15" t="s">
        <v>989</v>
      </c>
      <c r="C7" s="15">
        <v>14000</v>
      </c>
      <c r="D7" s="95">
        <v>11</v>
      </c>
      <c r="E7" s="95">
        <v>11</v>
      </c>
      <c r="F7" s="95">
        <v>10</v>
      </c>
      <c r="G7" s="95">
        <v>12</v>
      </c>
      <c r="H7" s="95">
        <v>25</v>
      </c>
      <c r="I7" s="95">
        <v>50</v>
      </c>
      <c r="J7" s="95">
        <v>50</v>
      </c>
      <c r="K7" s="95">
        <v>60</v>
      </c>
      <c r="L7" s="95" t="s">
        <v>985</v>
      </c>
      <c r="M7" s="95" t="s">
        <v>986</v>
      </c>
      <c r="N7" s="95" t="s">
        <v>987</v>
      </c>
      <c r="O7" s="95" t="s">
        <v>988</v>
      </c>
      <c r="P7" s="15">
        <v>1.7</v>
      </c>
      <c r="Q7" s="15">
        <v>32</v>
      </c>
      <c r="R7" s="95">
        <v>70</v>
      </c>
      <c r="S7" s="95">
        <v>104</v>
      </c>
      <c r="T7" s="95">
        <v>140</v>
      </c>
      <c r="U7" s="15">
        <v>2254</v>
      </c>
      <c r="V7" s="97">
        <v>5</v>
      </c>
    </row>
    <row r="8" spans="1:22">
      <c r="A8" t="s">
        <v>422</v>
      </c>
      <c r="B8" s="15" t="s">
        <v>990</v>
      </c>
      <c r="C8" s="15">
        <v>45000</v>
      </c>
      <c r="D8" s="95">
        <v>12</v>
      </c>
      <c r="E8" s="95">
        <v>12</v>
      </c>
      <c r="F8" s="95">
        <v>11</v>
      </c>
      <c r="G8" s="95">
        <v>13</v>
      </c>
      <c r="H8" s="95">
        <v>25</v>
      </c>
      <c r="I8" s="95">
        <v>60</v>
      </c>
      <c r="J8" s="95">
        <v>60</v>
      </c>
      <c r="K8" s="95">
        <v>75</v>
      </c>
      <c r="L8" s="95" t="s">
        <v>991</v>
      </c>
      <c r="M8" s="95" t="s">
        <v>992</v>
      </c>
      <c r="N8" s="95" t="s">
        <v>993</v>
      </c>
      <c r="O8" s="95" t="s">
        <v>994</v>
      </c>
      <c r="P8" s="15">
        <v>2.9</v>
      </c>
      <c r="Q8" s="15">
        <v>151</v>
      </c>
      <c r="R8" s="95">
        <v>332</v>
      </c>
      <c r="S8" s="95">
        <v>491</v>
      </c>
      <c r="T8" s="95">
        <v>657</v>
      </c>
      <c r="U8" s="15">
        <v>2245</v>
      </c>
      <c r="V8" s="97">
        <v>6</v>
      </c>
    </row>
    <row r="9" spans="1:22">
      <c r="A9" t="s">
        <v>422</v>
      </c>
      <c r="B9" s="15" t="s">
        <v>995</v>
      </c>
      <c r="C9" s="15">
        <v>50000</v>
      </c>
      <c r="D9" s="95">
        <v>10</v>
      </c>
      <c r="E9" s="95">
        <v>10</v>
      </c>
      <c r="F9" s="95">
        <v>9</v>
      </c>
      <c r="G9" s="95">
        <v>11</v>
      </c>
      <c r="H9" s="95">
        <v>10</v>
      </c>
      <c r="I9" s="95">
        <v>55</v>
      </c>
      <c r="J9" s="95">
        <v>60</v>
      </c>
      <c r="K9" s="95">
        <v>55</v>
      </c>
      <c r="L9" s="95" t="s">
        <v>996</v>
      </c>
      <c r="M9" s="95" t="s">
        <v>996</v>
      </c>
      <c r="N9" s="95" t="s">
        <v>997</v>
      </c>
      <c r="O9" s="95" t="s">
        <v>998</v>
      </c>
      <c r="P9" s="15">
        <v>4</v>
      </c>
      <c r="Q9" s="15">
        <v>220</v>
      </c>
      <c r="R9" s="95">
        <v>484</v>
      </c>
      <c r="S9" s="95">
        <v>715</v>
      </c>
      <c r="T9" s="95">
        <v>957</v>
      </c>
      <c r="U9" s="15">
        <v>2247</v>
      </c>
      <c r="V9" s="97">
        <v>7</v>
      </c>
    </row>
    <row r="10" spans="1:22">
      <c r="A10" t="s">
        <v>422</v>
      </c>
      <c r="B10" s="15" t="s">
        <v>999</v>
      </c>
      <c r="C10" s="15">
        <v>50000</v>
      </c>
      <c r="D10" s="95">
        <v>16</v>
      </c>
      <c r="E10" s="95">
        <v>16</v>
      </c>
      <c r="F10" s="95">
        <v>15</v>
      </c>
      <c r="G10" s="95">
        <v>17</v>
      </c>
      <c r="H10" s="95">
        <v>30</v>
      </c>
      <c r="I10" s="95">
        <v>75</v>
      </c>
      <c r="J10" s="95">
        <v>90</v>
      </c>
      <c r="K10" s="95">
        <v>90</v>
      </c>
      <c r="L10" s="95" t="s">
        <v>1000</v>
      </c>
      <c r="M10" s="95" t="s">
        <v>1000</v>
      </c>
      <c r="N10" s="95" t="s">
        <v>1001</v>
      </c>
      <c r="O10" s="95" t="s">
        <v>1002</v>
      </c>
      <c r="P10" s="15">
        <v>4</v>
      </c>
      <c r="Q10" s="15">
        <v>232</v>
      </c>
      <c r="R10" s="95">
        <v>510</v>
      </c>
      <c r="S10" s="95">
        <v>754</v>
      </c>
      <c r="T10" s="95">
        <v>1010</v>
      </c>
      <c r="U10" s="15">
        <v>2257</v>
      </c>
      <c r="V10" s="97">
        <v>8</v>
      </c>
    </row>
    <row r="11" spans="1:22">
      <c r="A11" t="s">
        <v>422</v>
      </c>
      <c r="B11" s="15" t="s">
        <v>1003</v>
      </c>
      <c r="C11" s="15">
        <v>40000</v>
      </c>
      <c r="D11" s="95">
        <v>8</v>
      </c>
      <c r="E11" s="95">
        <v>8</v>
      </c>
      <c r="F11" s="95">
        <v>7</v>
      </c>
      <c r="G11" s="95">
        <v>8</v>
      </c>
      <c r="H11" s="95">
        <v>10</v>
      </c>
      <c r="I11" s="95">
        <v>40</v>
      </c>
      <c r="J11" s="95">
        <v>40</v>
      </c>
      <c r="K11" s="95">
        <v>40</v>
      </c>
      <c r="L11" s="95" t="s">
        <v>1004</v>
      </c>
      <c r="M11" s="95" t="s">
        <v>1004</v>
      </c>
      <c r="N11" s="95" t="s">
        <v>1005</v>
      </c>
      <c r="O11" s="95" t="s">
        <v>986</v>
      </c>
      <c r="P11" s="15">
        <v>3.2</v>
      </c>
      <c r="Q11" s="15">
        <v>129</v>
      </c>
      <c r="R11" s="95">
        <v>284</v>
      </c>
      <c r="S11" s="95">
        <v>420</v>
      </c>
      <c r="T11" s="95">
        <v>562</v>
      </c>
      <c r="U11" s="15">
        <v>2249</v>
      </c>
      <c r="V11" s="97">
        <v>9</v>
      </c>
    </row>
    <row r="12" spans="1:22">
      <c r="A12" t="s">
        <v>422</v>
      </c>
      <c r="B12" s="15" t="s">
        <v>1006</v>
      </c>
      <c r="C12" s="15">
        <v>40000</v>
      </c>
      <c r="D12" s="95">
        <v>12</v>
      </c>
      <c r="E12" s="95">
        <v>12</v>
      </c>
      <c r="F12" s="95">
        <v>11</v>
      </c>
      <c r="G12" s="95">
        <v>13</v>
      </c>
      <c r="H12" s="95">
        <v>25</v>
      </c>
      <c r="I12" s="95">
        <v>55</v>
      </c>
      <c r="J12" s="95">
        <v>55</v>
      </c>
      <c r="K12" s="95">
        <v>75</v>
      </c>
      <c r="L12" s="95" t="s">
        <v>1007</v>
      </c>
      <c r="M12" s="95" t="s">
        <v>1007</v>
      </c>
      <c r="N12" s="95" t="s">
        <v>1008</v>
      </c>
      <c r="O12" s="95" t="s">
        <v>1009</v>
      </c>
      <c r="P12" s="15">
        <v>3.2</v>
      </c>
      <c r="Q12" s="15">
        <v>135</v>
      </c>
      <c r="R12" s="95">
        <v>297</v>
      </c>
      <c r="S12" s="95">
        <v>439</v>
      </c>
      <c r="T12" s="95">
        <v>588</v>
      </c>
      <c r="U12" s="15">
        <v>2253</v>
      </c>
      <c r="V12" s="97">
        <v>10</v>
      </c>
    </row>
    <row r="13" spans="1:22">
      <c r="A13" t="s">
        <v>422</v>
      </c>
      <c r="B13" s="15" t="s">
        <v>1010</v>
      </c>
      <c r="C13" s="15">
        <v>37000</v>
      </c>
      <c r="D13" s="95">
        <v>13</v>
      </c>
      <c r="E13" s="95">
        <v>13</v>
      </c>
      <c r="F13" s="95">
        <v>12</v>
      </c>
      <c r="G13" s="95">
        <v>14</v>
      </c>
      <c r="H13" s="95">
        <v>30</v>
      </c>
      <c r="I13" s="95">
        <v>75</v>
      </c>
      <c r="J13" s="95">
        <v>55</v>
      </c>
      <c r="K13" s="95">
        <v>75</v>
      </c>
      <c r="L13" s="95" t="s">
        <v>978</v>
      </c>
      <c r="M13" s="95" t="s">
        <v>992</v>
      </c>
      <c r="N13" s="95" t="s">
        <v>993</v>
      </c>
      <c r="O13" s="95" t="s">
        <v>994</v>
      </c>
      <c r="P13" s="15">
        <v>3.6</v>
      </c>
      <c r="Q13" s="15">
        <v>125</v>
      </c>
      <c r="R13" s="95">
        <v>275</v>
      </c>
      <c r="S13" s="95">
        <v>407</v>
      </c>
      <c r="T13" s="95">
        <v>544</v>
      </c>
      <c r="U13" s="15">
        <v>2264</v>
      </c>
      <c r="V13" s="97">
        <v>11</v>
      </c>
    </row>
    <row r="14" spans="1:22">
      <c r="A14" t="s">
        <v>422</v>
      </c>
      <c r="B14" s="15" t="s">
        <v>1011</v>
      </c>
      <c r="C14" s="15">
        <v>37000</v>
      </c>
      <c r="D14" s="95">
        <v>15</v>
      </c>
      <c r="E14" s="95">
        <v>15</v>
      </c>
      <c r="F14" s="95">
        <v>14</v>
      </c>
      <c r="G14" s="95">
        <v>16</v>
      </c>
      <c r="H14" s="95">
        <v>30</v>
      </c>
      <c r="I14" s="95">
        <v>90</v>
      </c>
      <c r="J14" s="95">
        <v>90</v>
      </c>
      <c r="K14" s="95">
        <v>90</v>
      </c>
      <c r="L14" s="95" t="s">
        <v>978</v>
      </c>
      <c r="M14" s="95" t="s">
        <v>992</v>
      </c>
      <c r="N14" s="95" t="s">
        <v>993</v>
      </c>
      <c r="O14" s="95" t="s">
        <v>994</v>
      </c>
      <c r="P14" s="15">
        <v>3.6</v>
      </c>
      <c r="Q14" s="15">
        <v>128</v>
      </c>
      <c r="R14" s="95">
        <v>282</v>
      </c>
      <c r="S14" s="95">
        <v>416</v>
      </c>
      <c r="T14" s="95">
        <v>557</v>
      </c>
      <c r="U14" s="15">
        <v>2266</v>
      </c>
      <c r="V14" s="97">
        <v>12</v>
      </c>
    </row>
    <row r="15" spans="1:22">
      <c r="A15" t="s">
        <v>422</v>
      </c>
      <c r="B15" s="15" t="s">
        <v>1012</v>
      </c>
      <c r="C15" s="15">
        <v>68900</v>
      </c>
      <c r="D15" s="96">
        <v>32</v>
      </c>
      <c r="E15" s="96">
        <v>32</v>
      </c>
      <c r="F15" s="96">
        <v>30</v>
      </c>
      <c r="G15" s="96">
        <v>34</v>
      </c>
      <c r="H15" s="96">
        <v>60</v>
      </c>
      <c r="I15" s="96">
        <v>170</v>
      </c>
      <c r="J15" s="96">
        <v>120</v>
      </c>
      <c r="K15" s="96">
        <v>170</v>
      </c>
      <c r="L15" s="96" t="s">
        <v>986</v>
      </c>
      <c r="M15" s="96" t="s">
        <v>1013</v>
      </c>
      <c r="N15" s="96" t="s">
        <v>1014</v>
      </c>
      <c r="O15" s="96" t="s">
        <v>1015</v>
      </c>
      <c r="P15" s="15">
        <v>6.4</v>
      </c>
      <c r="Q15" s="15">
        <v>363</v>
      </c>
      <c r="R15" s="95">
        <v>799</v>
      </c>
      <c r="S15" s="95">
        <v>1180</v>
      </c>
      <c r="T15" s="95">
        <v>1580</v>
      </c>
      <c r="U15" s="15">
        <v>2279</v>
      </c>
      <c r="V15" s="97">
        <v>13</v>
      </c>
    </row>
    <row r="16" spans="1:22">
      <c r="A16" t="s">
        <v>422</v>
      </c>
      <c r="B16" s="15" t="s">
        <v>1016</v>
      </c>
      <c r="C16" s="15">
        <v>42500</v>
      </c>
      <c r="D16" s="95">
        <v>24</v>
      </c>
      <c r="E16" s="95">
        <v>24</v>
      </c>
      <c r="F16" s="95">
        <v>24</v>
      </c>
      <c r="G16" s="95">
        <v>24</v>
      </c>
      <c r="H16" s="95">
        <v>50</v>
      </c>
      <c r="I16" s="95">
        <v>75</v>
      </c>
      <c r="J16" s="95">
        <v>120</v>
      </c>
      <c r="K16" s="95">
        <v>190</v>
      </c>
      <c r="L16" s="95" t="s">
        <v>982</v>
      </c>
      <c r="M16" s="95" t="s">
        <v>982</v>
      </c>
      <c r="N16" s="95" t="s">
        <v>983</v>
      </c>
      <c r="O16" s="95" t="s">
        <v>991</v>
      </c>
      <c r="P16" s="15">
        <v>3.6</v>
      </c>
      <c r="Q16" s="15">
        <v>158</v>
      </c>
      <c r="R16" s="15">
        <v>348</v>
      </c>
      <c r="S16" s="15">
        <v>514</v>
      </c>
      <c r="T16" s="15">
        <v>688</v>
      </c>
      <c r="U16" s="15">
        <v>2330</v>
      </c>
      <c r="V16" s="97">
        <v>14</v>
      </c>
    </row>
    <row r="17" spans="1:22">
      <c r="A17" t="s">
        <v>422</v>
      </c>
      <c r="B17" s="15" t="s">
        <v>1017</v>
      </c>
      <c r="C17" s="15">
        <v>42500</v>
      </c>
      <c r="D17" s="15">
        <v>26</v>
      </c>
      <c r="E17" s="15">
        <v>26</v>
      </c>
      <c r="F17" s="15">
        <v>26</v>
      </c>
      <c r="G17" s="15">
        <v>26</v>
      </c>
      <c r="H17" s="15">
        <v>55</v>
      </c>
      <c r="I17" s="15">
        <v>90</v>
      </c>
      <c r="J17" s="15">
        <v>140</v>
      </c>
      <c r="K17" s="15">
        <v>220</v>
      </c>
      <c r="L17" s="15" t="s">
        <v>982</v>
      </c>
      <c r="M17" s="15" t="s">
        <v>982</v>
      </c>
      <c r="N17" s="15" t="s">
        <v>983</v>
      </c>
      <c r="O17" s="15" t="s">
        <v>991</v>
      </c>
      <c r="P17" s="15">
        <v>3.6</v>
      </c>
      <c r="Q17" s="15">
        <v>161</v>
      </c>
      <c r="R17" s="15">
        <v>354</v>
      </c>
      <c r="S17" s="15">
        <v>524</v>
      </c>
      <c r="T17" s="15">
        <v>701</v>
      </c>
      <c r="U17" s="15">
        <v>2340</v>
      </c>
      <c r="V17" s="97">
        <v>15</v>
      </c>
    </row>
    <row r="18" spans="1:22">
      <c r="A18" t="s">
        <v>422</v>
      </c>
      <c r="B18" s="15" t="s">
        <v>1018</v>
      </c>
      <c r="C18" s="15">
        <v>39125</v>
      </c>
      <c r="D18" s="15">
        <v>18</v>
      </c>
      <c r="E18" s="15">
        <v>18</v>
      </c>
      <c r="F18" s="15">
        <v>18</v>
      </c>
      <c r="G18" s="15">
        <v>18</v>
      </c>
      <c r="H18" s="15">
        <v>40</v>
      </c>
      <c r="I18" s="15">
        <v>60</v>
      </c>
      <c r="J18" s="15">
        <v>75</v>
      </c>
      <c r="K18" s="15">
        <v>120</v>
      </c>
      <c r="L18" s="15" t="s">
        <v>978</v>
      </c>
      <c r="M18" s="15" t="s">
        <v>977</v>
      </c>
      <c r="N18" s="15" t="s">
        <v>978</v>
      </c>
      <c r="O18" s="15" t="s">
        <v>1019</v>
      </c>
      <c r="P18" s="15">
        <v>4.2</v>
      </c>
      <c r="Q18" s="15">
        <v>138</v>
      </c>
      <c r="R18" s="15">
        <v>304</v>
      </c>
      <c r="S18" s="15">
        <v>449</v>
      </c>
      <c r="T18" s="15">
        <v>601</v>
      </c>
      <c r="U18" s="15">
        <v>2332</v>
      </c>
      <c r="V18" s="97">
        <v>16</v>
      </c>
    </row>
    <row r="19" spans="1:22">
      <c r="A19" t="s">
        <v>422</v>
      </c>
      <c r="B19" s="15" t="s">
        <v>1020</v>
      </c>
      <c r="C19" s="15">
        <v>39125</v>
      </c>
      <c r="D19" s="15">
        <v>20</v>
      </c>
      <c r="E19" s="15">
        <v>20</v>
      </c>
      <c r="F19" s="15">
        <v>20</v>
      </c>
      <c r="G19" s="15">
        <v>20</v>
      </c>
      <c r="H19" s="15">
        <v>40</v>
      </c>
      <c r="I19" s="15">
        <v>75</v>
      </c>
      <c r="J19" s="15">
        <v>120</v>
      </c>
      <c r="K19" s="15">
        <v>170</v>
      </c>
      <c r="L19" s="15" t="s">
        <v>978</v>
      </c>
      <c r="M19" s="15" t="s">
        <v>977</v>
      </c>
      <c r="N19" s="15" t="s">
        <v>978</v>
      </c>
      <c r="O19" s="15" t="s">
        <v>1019</v>
      </c>
      <c r="P19" s="15">
        <v>4.2</v>
      </c>
      <c r="Q19" s="15">
        <v>141</v>
      </c>
      <c r="R19" s="15">
        <v>310</v>
      </c>
      <c r="S19" s="15">
        <v>459</v>
      </c>
      <c r="T19" s="15">
        <v>614</v>
      </c>
      <c r="U19" s="15">
        <v>2337</v>
      </c>
      <c r="V19" s="97">
        <v>17</v>
      </c>
    </row>
    <row r="20" spans="1:22">
      <c r="A20" t="s">
        <v>422</v>
      </c>
      <c r="B20" s="15" t="s">
        <v>1021</v>
      </c>
      <c r="C20" s="15">
        <v>39125</v>
      </c>
      <c r="D20" s="15">
        <v>26</v>
      </c>
      <c r="E20" s="15">
        <v>26</v>
      </c>
      <c r="F20" s="15">
        <v>26</v>
      </c>
      <c r="G20" s="15">
        <v>26</v>
      </c>
      <c r="H20" s="15">
        <v>55</v>
      </c>
      <c r="I20" s="15">
        <v>90</v>
      </c>
      <c r="J20" s="15">
        <v>170</v>
      </c>
      <c r="K20" s="15">
        <v>140</v>
      </c>
      <c r="L20" s="15" t="s">
        <v>978</v>
      </c>
      <c r="M20" s="15" t="s">
        <v>977</v>
      </c>
      <c r="N20" s="15" t="s">
        <v>978</v>
      </c>
      <c r="O20" s="15" t="s">
        <v>1019</v>
      </c>
      <c r="P20" s="15">
        <v>4.2</v>
      </c>
      <c r="Q20" s="15">
        <v>148</v>
      </c>
      <c r="R20" s="15">
        <v>326</v>
      </c>
      <c r="S20" s="15">
        <v>481</v>
      </c>
      <c r="T20" s="15">
        <v>644</v>
      </c>
      <c r="U20" s="15">
        <v>2342</v>
      </c>
      <c r="V20" s="97">
        <v>18</v>
      </c>
    </row>
    <row r="21" spans="1:22">
      <c r="A21" t="s">
        <v>422</v>
      </c>
      <c r="B21" s="15" t="s">
        <v>1022</v>
      </c>
      <c r="C21" s="15">
        <v>84125</v>
      </c>
      <c r="D21" s="15">
        <v>41</v>
      </c>
      <c r="E21" s="15">
        <v>45</v>
      </c>
      <c r="F21" s="15">
        <v>37</v>
      </c>
      <c r="G21" s="15">
        <v>46</v>
      </c>
      <c r="H21" s="15">
        <v>75</v>
      </c>
      <c r="I21" s="15">
        <v>170</v>
      </c>
      <c r="J21" s="15">
        <v>220</v>
      </c>
      <c r="K21" s="15">
        <v>300</v>
      </c>
      <c r="L21" s="15" t="s">
        <v>1023</v>
      </c>
      <c r="M21" s="15" t="s">
        <v>991</v>
      </c>
      <c r="N21" s="15" t="s">
        <v>1023</v>
      </c>
      <c r="O21" s="15" t="s">
        <v>985</v>
      </c>
      <c r="P21" s="15">
        <v>6.9</v>
      </c>
      <c r="Q21" s="15">
        <v>593</v>
      </c>
      <c r="R21" s="15">
        <v>1305</v>
      </c>
      <c r="S21" s="15">
        <v>1928</v>
      </c>
      <c r="T21" s="15">
        <v>2580</v>
      </c>
      <c r="U21" s="15">
        <v>2334</v>
      </c>
      <c r="V21" s="97">
        <v>19</v>
      </c>
    </row>
    <row r="22" spans="1:22">
      <c r="A22" t="s">
        <v>422</v>
      </c>
      <c r="B22" s="15" t="s">
        <v>1024</v>
      </c>
      <c r="C22" s="15">
        <v>84125</v>
      </c>
      <c r="D22" s="15">
        <v>44</v>
      </c>
      <c r="E22" s="15">
        <v>48</v>
      </c>
      <c r="F22" s="15">
        <v>40</v>
      </c>
      <c r="G22" s="15">
        <v>49</v>
      </c>
      <c r="H22" s="15">
        <v>75</v>
      </c>
      <c r="I22" s="15">
        <v>170</v>
      </c>
      <c r="J22" s="15">
        <v>220</v>
      </c>
      <c r="K22" s="15">
        <v>340</v>
      </c>
      <c r="L22" s="15" t="s">
        <v>1023</v>
      </c>
      <c r="M22" s="15" t="s">
        <v>991</v>
      </c>
      <c r="N22" s="15" t="s">
        <v>1023</v>
      </c>
      <c r="O22" s="15" t="s">
        <v>985</v>
      </c>
      <c r="P22" s="15">
        <v>6.9</v>
      </c>
      <c r="Q22" s="15">
        <v>606</v>
      </c>
      <c r="R22" s="15">
        <v>1333</v>
      </c>
      <c r="S22" s="15">
        <v>1970</v>
      </c>
      <c r="T22" s="15">
        <v>2637</v>
      </c>
      <c r="U22" s="15">
        <v>2336</v>
      </c>
      <c r="V22" s="97">
        <v>20</v>
      </c>
    </row>
    <row r="23" spans="1:22">
      <c r="A23" t="s">
        <v>422</v>
      </c>
      <c r="B23" s="15" t="s">
        <v>1025</v>
      </c>
      <c r="C23" s="15">
        <v>80750</v>
      </c>
      <c r="D23" s="15">
        <v>45</v>
      </c>
      <c r="E23" s="15">
        <v>50</v>
      </c>
      <c r="F23" s="15">
        <v>41</v>
      </c>
      <c r="G23" s="15">
        <v>51</v>
      </c>
      <c r="H23" s="15">
        <v>75</v>
      </c>
      <c r="I23" s="15">
        <v>170</v>
      </c>
      <c r="J23" s="15">
        <v>300</v>
      </c>
      <c r="K23" s="15">
        <v>300</v>
      </c>
      <c r="L23" s="15" t="s">
        <v>982</v>
      </c>
      <c r="M23" s="15" t="s">
        <v>978</v>
      </c>
      <c r="N23" s="15" t="s">
        <v>1019</v>
      </c>
      <c r="O23" s="15" t="s">
        <v>992</v>
      </c>
      <c r="P23" s="15">
        <v>9.5</v>
      </c>
      <c r="Q23" s="15">
        <v>585</v>
      </c>
      <c r="R23" s="15">
        <v>1287</v>
      </c>
      <c r="S23" s="15">
        <v>1902</v>
      </c>
      <c r="T23" s="15">
        <v>2545</v>
      </c>
      <c r="U23" s="15">
        <v>2342</v>
      </c>
      <c r="V23" s="97">
        <v>21</v>
      </c>
    </row>
    <row r="24" spans="1:22">
      <c r="A24" t="s">
        <v>422</v>
      </c>
      <c r="B24" s="15" t="s">
        <v>1026</v>
      </c>
      <c r="C24" s="15">
        <v>48000</v>
      </c>
      <c r="D24" s="96">
        <v>27</v>
      </c>
      <c r="E24" s="96">
        <v>30</v>
      </c>
      <c r="F24" s="96">
        <v>26</v>
      </c>
      <c r="G24" s="15">
        <v>31</v>
      </c>
      <c r="H24" s="15">
        <v>40</v>
      </c>
      <c r="I24" s="15">
        <v>120</v>
      </c>
      <c r="J24" s="15">
        <v>140</v>
      </c>
      <c r="K24" s="15">
        <v>200</v>
      </c>
      <c r="L24" s="15" t="s">
        <v>977</v>
      </c>
      <c r="M24" s="15" t="s">
        <v>978</v>
      </c>
      <c r="N24" s="15" t="s">
        <v>1019</v>
      </c>
      <c r="O24" s="15" t="s">
        <v>992</v>
      </c>
      <c r="P24" s="15">
        <v>3.9</v>
      </c>
      <c r="Q24" s="15">
        <v>183</v>
      </c>
      <c r="R24" s="15">
        <v>403</v>
      </c>
      <c r="S24" s="15">
        <v>595</v>
      </c>
      <c r="T24" s="15">
        <v>797</v>
      </c>
      <c r="U24" s="15">
        <v>2363</v>
      </c>
      <c r="V24" s="97">
        <v>22</v>
      </c>
    </row>
    <row r="25" spans="1:22">
      <c r="A25" t="s">
        <v>422</v>
      </c>
      <c r="B25" s="15" t="s">
        <v>1027</v>
      </c>
      <c r="C25" s="15">
        <v>48000</v>
      </c>
      <c r="D25" s="15">
        <v>31</v>
      </c>
      <c r="E25" s="15">
        <v>34</v>
      </c>
      <c r="F25" s="15">
        <v>30</v>
      </c>
      <c r="G25" s="15">
        <v>35</v>
      </c>
      <c r="H25" s="96">
        <v>50</v>
      </c>
      <c r="I25" s="15">
        <v>120</v>
      </c>
      <c r="J25" s="15">
        <v>140</v>
      </c>
      <c r="K25" s="15">
        <v>300</v>
      </c>
      <c r="L25" s="15" t="s">
        <v>977</v>
      </c>
      <c r="M25" s="15" t="s">
        <v>978</v>
      </c>
      <c r="N25" s="15" t="s">
        <v>1019</v>
      </c>
      <c r="O25" s="15" t="s">
        <v>992</v>
      </c>
      <c r="P25" s="15">
        <v>3.9</v>
      </c>
      <c r="Q25" s="15">
        <v>189</v>
      </c>
      <c r="R25" s="15">
        <v>416</v>
      </c>
      <c r="S25" s="15">
        <v>615</v>
      </c>
      <c r="T25" s="15">
        <v>823</v>
      </c>
      <c r="U25" s="15">
        <v>2365</v>
      </c>
      <c r="V25" s="97">
        <v>23</v>
      </c>
    </row>
    <row r="26" spans="1:22">
      <c r="A26" t="s">
        <v>3821</v>
      </c>
      <c r="B26" s="15" t="s">
        <v>1028</v>
      </c>
      <c r="C26" s="15">
        <v>2100</v>
      </c>
      <c r="D26" s="15">
        <v>4</v>
      </c>
      <c r="E26" s="15">
        <v>5</v>
      </c>
      <c r="F26" s="15">
        <v>4</v>
      </c>
      <c r="G26" s="15">
        <v>5</v>
      </c>
      <c r="H26" s="15">
        <v>3</v>
      </c>
      <c r="I26" s="15">
        <v>35</v>
      </c>
      <c r="J26" s="15">
        <v>35</v>
      </c>
      <c r="K26" s="15">
        <v>35</v>
      </c>
      <c r="L26" s="15" t="s">
        <v>978</v>
      </c>
      <c r="M26" s="15" t="s">
        <v>978</v>
      </c>
      <c r="N26" s="15" t="s">
        <v>1019</v>
      </c>
      <c r="O26" s="15" t="s">
        <v>992</v>
      </c>
      <c r="P26" s="15">
        <v>0.1</v>
      </c>
      <c r="Q26" s="15">
        <v>2.6</v>
      </c>
      <c r="R26" s="15">
        <v>5.7</v>
      </c>
      <c r="S26" s="15">
        <v>9</v>
      </c>
      <c r="T26" s="15">
        <v>12</v>
      </c>
      <c r="U26" s="15">
        <v>2243</v>
      </c>
      <c r="V26" s="97">
        <v>24</v>
      </c>
    </row>
    <row r="27" spans="1:22">
      <c r="A27" t="s">
        <v>3821</v>
      </c>
      <c r="B27" s="15" t="s">
        <v>1029</v>
      </c>
      <c r="C27" s="15">
        <v>2100</v>
      </c>
      <c r="D27" s="15">
        <v>6</v>
      </c>
      <c r="E27" s="15">
        <v>7</v>
      </c>
      <c r="F27" s="15">
        <v>5</v>
      </c>
      <c r="G27" s="15">
        <v>7</v>
      </c>
      <c r="H27" s="15">
        <v>35</v>
      </c>
      <c r="I27" s="15">
        <v>35</v>
      </c>
      <c r="J27" s="15">
        <v>35</v>
      </c>
      <c r="K27" s="15">
        <v>35</v>
      </c>
      <c r="L27" s="15" t="s">
        <v>991</v>
      </c>
      <c r="M27" s="15" t="s">
        <v>991</v>
      </c>
      <c r="N27" s="15" t="s">
        <v>1023</v>
      </c>
      <c r="O27" s="15" t="s">
        <v>985</v>
      </c>
      <c r="P27" s="15">
        <v>0.1</v>
      </c>
      <c r="Q27" s="15">
        <v>2.7</v>
      </c>
      <c r="R27" s="15">
        <v>5.9</v>
      </c>
      <c r="S27" s="15">
        <v>9</v>
      </c>
      <c r="T27" s="15">
        <v>12</v>
      </c>
      <c r="U27" s="15">
        <v>2244</v>
      </c>
      <c r="V27" s="97">
        <v>25</v>
      </c>
    </row>
    <row r="28" spans="1:22">
      <c r="A28" t="s">
        <v>3821</v>
      </c>
      <c r="B28" s="15" t="s">
        <v>1030</v>
      </c>
      <c r="C28" s="15">
        <v>11000</v>
      </c>
      <c r="D28" s="15">
        <v>7</v>
      </c>
      <c r="E28" s="15">
        <v>8</v>
      </c>
      <c r="F28" s="15">
        <v>6</v>
      </c>
      <c r="G28" s="15">
        <v>8</v>
      </c>
      <c r="H28" s="15">
        <v>35</v>
      </c>
      <c r="I28" s="15">
        <v>35</v>
      </c>
      <c r="J28" s="15">
        <v>50</v>
      </c>
      <c r="K28" s="15">
        <v>60</v>
      </c>
      <c r="L28" s="15" t="s">
        <v>1031</v>
      </c>
      <c r="M28" s="15" t="s">
        <v>1031</v>
      </c>
      <c r="N28" s="15" t="s">
        <v>1032</v>
      </c>
      <c r="O28" s="15" t="s">
        <v>959</v>
      </c>
      <c r="P28" s="15">
        <v>1.1000000000000001</v>
      </c>
      <c r="Q28" s="15">
        <v>28</v>
      </c>
      <c r="R28" s="15">
        <v>62</v>
      </c>
      <c r="S28" s="15">
        <v>91</v>
      </c>
      <c r="T28" s="15">
        <v>122</v>
      </c>
      <c r="U28" s="15">
        <v>2244</v>
      </c>
      <c r="V28" s="97">
        <v>26</v>
      </c>
    </row>
    <row r="29" spans="1:22">
      <c r="A29" t="s">
        <v>3821</v>
      </c>
      <c r="B29" s="15" t="s">
        <v>1033</v>
      </c>
      <c r="C29" s="15">
        <v>11000</v>
      </c>
      <c r="D29" s="15">
        <v>9</v>
      </c>
      <c r="E29" s="15">
        <v>10</v>
      </c>
      <c r="F29" s="15">
        <v>8</v>
      </c>
      <c r="G29" s="15">
        <v>10</v>
      </c>
      <c r="H29" s="15">
        <v>35</v>
      </c>
      <c r="I29" s="15">
        <v>35</v>
      </c>
      <c r="J29" s="15">
        <v>50</v>
      </c>
      <c r="K29" s="15">
        <v>50</v>
      </c>
      <c r="L29" s="15" t="s">
        <v>1014</v>
      </c>
      <c r="M29" s="15" t="s">
        <v>1014</v>
      </c>
      <c r="N29" s="15" t="s">
        <v>1015</v>
      </c>
      <c r="O29" s="15" t="s">
        <v>1034</v>
      </c>
      <c r="P29" s="15">
        <v>1.1000000000000001</v>
      </c>
      <c r="Q29" s="15">
        <v>29</v>
      </c>
      <c r="R29" s="15">
        <v>64</v>
      </c>
      <c r="S29" s="15">
        <v>95</v>
      </c>
      <c r="T29" s="15">
        <v>127</v>
      </c>
      <c r="U29" s="15">
        <v>2250</v>
      </c>
      <c r="V29" s="97">
        <v>27</v>
      </c>
    </row>
    <row r="30" spans="1:22">
      <c r="A30" t="s">
        <v>3821</v>
      </c>
      <c r="B30" s="15" t="s">
        <v>1035</v>
      </c>
      <c r="C30" s="15">
        <v>11000</v>
      </c>
      <c r="D30" s="15">
        <v>12</v>
      </c>
      <c r="E30" s="15">
        <v>14</v>
      </c>
      <c r="F30" s="15">
        <v>10</v>
      </c>
      <c r="G30" s="15">
        <v>13</v>
      </c>
      <c r="H30" s="15">
        <v>35</v>
      </c>
      <c r="I30" s="15">
        <v>50</v>
      </c>
      <c r="J30" s="15">
        <v>50</v>
      </c>
      <c r="K30" s="15">
        <v>100</v>
      </c>
      <c r="L30" s="15" t="s">
        <v>1015</v>
      </c>
      <c r="M30" s="15" t="s">
        <v>1015</v>
      </c>
      <c r="N30" s="15" t="s">
        <v>1034</v>
      </c>
      <c r="O30" s="15" t="s">
        <v>1036</v>
      </c>
      <c r="P30" s="15">
        <v>1.1000000000000001</v>
      </c>
      <c r="Q30" s="15">
        <v>30</v>
      </c>
      <c r="R30" s="15">
        <v>66</v>
      </c>
      <c r="S30" s="15">
        <v>98</v>
      </c>
      <c r="T30" s="15">
        <v>131</v>
      </c>
      <c r="U30" s="15">
        <v>2253</v>
      </c>
      <c r="V30" s="97">
        <v>28</v>
      </c>
    </row>
    <row r="31" spans="1:22">
      <c r="A31" t="s">
        <v>3821</v>
      </c>
      <c r="B31" s="15" t="s">
        <v>1037</v>
      </c>
      <c r="C31" s="15">
        <v>42000</v>
      </c>
      <c r="D31" s="15">
        <v>13</v>
      </c>
      <c r="E31" s="15">
        <v>15</v>
      </c>
      <c r="F31" s="15">
        <v>11</v>
      </c>
      <c r="G31" s="15">
        <v>14</v>
      </c>
      <c r="H31" s="15">
        <v>35</v>
      </c>
      <c r="I31" s="15">
        <v>50</v>
      </c>
      <c r="J31" s="15">
        <v>50</v>
      </c>
      <c r="K31" s="15">
        <v>120</v>
      </c>
      <c r="L31" s="15" t="s">
        <v>968</v>
      </c>
      <c r="M31" s="15" t="s">
        <v>968</v>
      </c>
      <c r="N31" s="15" t="s">
        <v>1038</v>
      </c>
      <c r="O31" s="15" t="s">
        <v>1039</v>
      </c>
      <c r="P31" s="15">
        <v>2.6</v>
      </c>
      <c r="Q31" s="15">
        <v>171</v>
      </c>
      <c r="R31" s="15">
        <v>376</v>
      </c>
      <c r="S31" s="15">
        <v>556</v>
      </c>
      <c r="T31" s="15">
        <v>744</v>
      </c>
      <c r="U31" s="15">
        <v>2248</v>
      </c>
      <c r="V31" s="97">
        <v>29</v>
      </c>
    </row>
    <row r="32" spans="1:22">
      <c r="A32" t="s">
        <v>3821</v>
      </c>
      <c r="B32" s="15" t="s">
        <v>1040</v>
      </c>
      <c r="C32" s="15">
        <v>42000</v>
      </c>
      <c r="D32" s="15">
        <v>16</v>
      </c>
      <c r="E32" s="15">
        <v>18</v>
      </c>
      <c r="F32" s="15">
        <v>13</v>
      </c>
      <c r="G32" s="15">
        <v>17</v>
      </c>
      <c r="H32" s="15">
        <v>35</v>
      </c>
      <c r="I32" s="15">
        <v>60</v>
      </c>
      <c r="J32" s="15">
        <v>60</v>
      </c>
      <c r="K32" s="15">
        <v>100</v>
      </c>
      <c r="L32" s="15" t="s">
        <v>968</v>
      </c>
      <c r="M32" s="15" t="s">
        <v>968</v>
      </c>
      <c r="N32" s="15" t="s">
        <v>1038</v>
      </c>
      <c r="O32" s="15" t="s">
        <v>1039</v>
      </c>
      <c r="P32" s="15">
        <v>2.6</v>
      </c>
      <c r="Q32" s="15">
        <v>175</v>
      </c>
      <c r="R32" s="15">
        <v>385</v>
      </c>
      <c r="S32" s="15">
        <v>569</v>
      </c>
      <c r="T32" s="15">
        <v>762</v>
      </c>
      <c r="U32" s="15">
        <v>2261</v>
      </c>
      <c r="V32" s="97">
        <v>30</v>
      </c>
    </row>
    <row r="33" spans="1:22">
      <c r="A33" t="s">
        <v>3821</v>
      </c>
      <c r="B33" s="15" t="s">
        <v>1041</v>
      </c>
      <c r="C33" s="15">
        <v>48000</v>
      </c>
      <c r="D33" s="15">
        <v>11</v>
      </c>
      <c r="E33" s="15">
        <v>13</v>
      </c>
      <c r="F33" s="15">
        <v>9</v>
      </c>
      <c r="G33" s="15">
        <v>12</v>
      </c>
      <c r="H33" s="15">
        <v>35</v>
      </c>
      <c r="I33" s="15">
        <v>50</v>
      </c>
      <c r="J33" s="15">
        <v>60</v>
      </c>
      <c r="K33" s="15">
        <v>60</v>
      </c>
      <c r="L33" s="15" t="s">
        <v>1014</v>
      </c>
      <c r="M33" s="15" t="s">
        <v>1014</v>
      </c>
      <c r="N33" s="15" t="s">
        <v>1015</v>
      </c>
      <c r="O33" s="15" t="s">
        <v>1034</v>
      </c>
      <c r="P33" s="15">
        <v>3.9</v>
      </c>
      <c r="Q33" s="15">
        <v>192</v>
      </c>
      <c r="R33" s="15">
        <v>422</v>
      </c>
      <c r="S33" s="15">
        <v>624</v>
      </c>
      <c r="T33" s="15">
        <v>836</v>
      </c>
      <c r="U33" s="15">
        <v>2249</v>
      </c>
      <c r="V33" s="97">
        <v>31</v>
      </c>
    </row>
    <row r="34" spans="1:22">
      <c r="A34" t="s">
        <v>3821</v>
      </c>
      <c r="B34" s="15" t="s">
        <v>1042</v>
      </c>
      <c r="C34" s="15">
        <v>48000</v>
      </c>
      <c r="D34" s="15">
        <v>14</v>
      </c>
      <c r="E34" s="15">
        <v>16</v>
      </c>
      <c r="F34" s="15">
        <v>12</v>
      </c>
      <c r="G34" s="15">
        <v>15</v>
      </c>
      <c r="H34" s="15">
        <v>35</v>
      </c>
      <c r="I34" s="15">
        <v>50</v>
      </c>
      <c r="J34" s="15">
        <v>50</v>
      </c>
      <c r="K34" s="15">
        <v>120</v>
      </c>
      <c r="L34" s="15" t="s">
        <v>1032</v>
      </c>
      <c r="M34" s="15" t="s">
        <v>1032</v>
      </c>
      <c r="N34" s="15" t="s">
        <v>959</v>
      </c>
      <c r="O34" s="15" t="s">
        <v>1043</v>
      </c>
      <c r="P34" s="15">
        <v>3.9</v>
      </c>
      <c r="Q34" s="15">
        <v>197</v>
      </c>
      <c r="R34" s="15">
        <v>433</v>
      </c>
      <c r="S34" s="15">
        <v>641</v>
      </c>
      <c r="T34" s="15">
        <v>857</v>
      </c>
      <c r="U34" s="15">
        <v>2253</v>
      </c>
      <c r="V34" s="97">
        <v>32</v>
      </c>
    </row>
    <row r="35" spans="1:22">
      <c r="A35" t="s">
        <v>3821</v>
      </c>
      <c r="B35" s="15" t="s">
        <v>1044</v>
      </c>
      <c r="C35" s="15">
        <v>48000</v>
      </c>
      <c r="D35" s="15">
        <v>16</v>
      </c>
      <c r="E35" s="15">
        <v>18</v>
      </c>
      <c r="F35" s="15">
        <v>13</v>
      </c>
      <c r="G35" s="15">
        <v>17</v>
      </c>
      <c r="H35" s="15">
        <v>35</v>
      </c>
      <c r="I35" s="15">
        <v>60</v>
      </c>
      <c r="J35" s="15">
        <v>60</v>
      </c>
      <c r="K35" s="15">
        <v>120</v>
      </c>
      <c r="L35" s="15" t="s">
        <v>959</v>
      </c>
      <c r="M35" s="15" t="s">
        <v>959</v>
      </c>
      <c r="N35" s="15" t="s">
        <v>1043</v>
      </c>
      <c r="O35" s="15" t="s">
        <v>1045</v>
      </c>
      <c r="P35" s="15">
        <v>3.9</v>
      </c>
      <c r="Q35" s="15">
        <v>200</v>
      </c>
      <c r="R35" s="15">
        <v>440</v>
      </c>
      <c r="S35" s="15">
        <v>650</v>
      </c>
      <c r="T35" s="15">
        <v>870</v>
      </c>
      <c r="U35" s="15">
        <v>2256</v>
      </c>
      <c r="V35" s="97">
        <v>33</v>
      </c>
    </row>
    <row r="36" spans="1:22">
      <c r="A36" t="s">
        <v>3821</v>
      </c>
      <c r="B36" s="15" t="s">
        <v>1046</v>
      </c>
      <c r="C36" s="15">
        <v>48000</v>
      </c>
      <c r="D36" s="15">
        <v>18</v>
      </c>
      <c r="E36" s="15">
        <v>20</v>
      </c>
      <c r="F36" s="15">
        <v>15</v>
      </c>
      <c r="G36" s="15">
        <v>19</v>
      </c>
      <c r="H36" s="15">
        <v>35</v>
      </c>
      <c r="I36" s="15">
        <v>60</v>
      </c>
      <c r="J36" s="15">
        <v>80</v>
      </c>
      <c r="K36" s="15">
        <v>135</v>
      </c>
      <c r="L36" s="15" t="s">
        <v>959</v>
      </c>
      <c r="M36" s="15" t="s">
        <v>959</v>
      </c>
      <c r="N36" s="15" t="s">
        <v>1043</v>
      </c>
      <c r="O36" s="15" t="s">
        <v>1045</v>
      </c>
      <c r="P36" s="15">
        <v>3.9</v>
      </c>
      <c r="Q36" s="15">
        <v>204</v>
      </c>
      <c r="R36" s="15">
        <v>449</v>
      </c>
      <c r="S36" s="15">
        <v>663</v>
      </c>
      <c r="T36" s="15">
        <v>888</v>
      </c>
      <c r="U36" s="15">
        <v>2268</v>
      </c>
      <c r="V36" s="97">
        <v>34</v>
      </c>
    </row>
    <row r="37" spans="1:22">
      <c r="A37" t="s">
        <v>3821</v>
      </c>
      <c r="B37" s="15" t="s">
        <v>1047</v>
      </c>
      <c r="C37" s="15">
        <v>51000</v>
      </c>
      <c r="D37" s="96">
        <v>19</v>
      </c>
      <c r="E37" s="96">
        <v>21</v>
      </c>
      <c r="F37" s="96">
        <v>16</v>
      </c>
      <c r="G37" s="96">
        <v>20</v>
      </c>
      <c r="H37" s="96">
        <v>35</v>
      </c>
      <c r="I37" s="96">
        <v>80</v>
      </c>
      <c r="J37" s="96">
        <v>80</v>
      </c>
      <c r="K37" s="96">
        <v>120</v>
      </c>
      <c r="L37" s="96" t="s">
        <v>1005</v>
      </c>
      <c r="M37" s="96" t="s">
        <v>1005</v>
      </c>
      <c r="N37" s="96" t="s">
        <v>986</v>
      </c>
      <c r="O37" s="96" t="s">
        <v>987</v>
      </c>
      <c r="P37" s="15">
        <v>4.7</v>
      </c>
      <c r="Q37" s="15">
        <v>291</v>
      </c>
      <c r="R37" s="15">
        <v>640</v>
      </c>
      <c r="S37" s="15">
        <v>946</v>
      </c>
      <c r="T37" s="15">
        <v>1266</v>
      </c>
      <c r="U37" s="15">
        <v>2264</v>
      </c>
      <c r="V37" s="97">
        <v>35</v>
      </c>
    </row>
    <row r="38" spans="1:22">
      <c r="A38" t="s">
        <v>3821</v>
      </c>
      <c r="B38" s="15" t="s">
        <v>1048</v>
      </c>
      <c r="C38" s="15">
        <v>51000</v>
      </c>
      <c r="D38" s="96">
        <v>21</v>
      </c>
      <c r="E38" s="96">
        <v>24</v>
      </c>
      <c r="F38" s="96">
        <v>17</v>
      </c>
      <c r="G38" s="96">
        <v>23</v>
      </c>
      <c r="H38" s="96">
        <v>35</v>
      </c>
      <c r="I38" s="96">
        <v>80</v>
      </c>
      <c r="J38" s="96">
        <v>80</v>
      </c>
      <c r="K38" s="96">
        <v>135</v>
      </c>
      <c r="L38" s="96" t="s">
        <v>1005</v>
      </c>
      <c r="M38" s="96" t="s">
        <v>1005</v>
      </c>
      <c r="N38" s="96" t="s">
        <v>986</v>
      </c>
      <c r="O38" s="96" t="s">
        <v>987</v>
      </c>
      <c r="P38" s="15">
        <v>4.7</v>
      </c>
      <c r="Q38" s="15">
        <v>296</v>
      </c>
      <c r="R38" s="15">
        <v>651</v>
      </c>
      <c r="S38" s="15">
        <v>962</v>
      </c>
      <c r="T38" s="15">
        <v>1288</v>
      </c>
      <c r="U38" s="15">
        <v>2276</v>
      </c>
      <c r="V38" s="97">
        <v>36</v>
      </c>
    </row>
    <row r="39" spans="1:22">
      <c r="A39" t="s">
        <v>3821</v>
      </c>
      <c r="B39" s="15" t="s">
        <v>1049</v>
      </c>
      <c r="C39" s="15">
        <v>58000</v>
      </c>
      <c r="D39" s="96">
        <v>23</v>
      </c>
      <c r="E39" s="96">
        <v>26</v>
      </c>
      <c r="F39" s="96">
        <v>19</v>
      </c>
      <c r="G39" s="15">
        <v>25</v>
      </c>
      <c r="H39" s="15">
        <v>35</v>
      </c>
      <c r="I39" s="15">
        <v>80</v>
      </c>
      <c r="J39" s="15">
        <v>100</v>
      </c>
      <c r="K39" s="15">
        <v>155</v>
      </c>
      <c r="L39" s="15" t="s">
        <v>978</v>
      </c>
      <c r="M39" s="15" t="s">
        <v>978</v>
      </c>
      <c r="N39" s="15" t="s">
        <v>1019</v>
      </c>
      <c r="O39" s="15" t="s">
        <v>992</v>
      </c>
      <c r="P39" s="15">
        <v>5.0999999999999996</v>
      </c>
      <c r="Q39" s="15">
        <v>342</v>
      </c>
      <c r="R39" s="15">
        <v>752</v>
      </c>
      <c r="S39" s="15">
        <v>1112</v>
      </c>
      <c r="T39" s="15">
        <v>1488</v>
      </c>
      <c r="U39" s="15">
        <v>2272</v>
      </c>
      <c r="V39" s="97">
        <v>37</v>
      </c>
    </row>
    <row r="40" spans="1:22">
      <c r="A40" t="s">
        <v>3821</v>
      </c>
      <c r="B40" s="15" t="s">
        <v>1050</v>
      </c>
      <c r="C40" s="15">
        <v>58000</v>
      </c>
      <c r="D40" s="96">
        <v>37</v>
      </c>
      <c r="E40" s="96">
        <v>41</v>
      </c>
      <c r="F40" s="96">
        <v>30</v>
      </c>
      <c r="G40" s="15">
        <v>39</v>
      </c>
      <c r="H40" s="15">
        <v>50</v>
      </c>
      <c r="I40" s="15">
        <v>135</v>
      </c>
      <c r="J40" s="15">
        <v>155</v>
      </c>
      <c r="K40" s="15">
        <v>320</v>
      </c>
      <c r="L40" s="15" t="s">
        <v>978</v>
      </c>
      <c r="M40" s="15" t="s">
        <v>978</v>
      </c>
      <c r="N40" s="15" t="s">
        <v>1019</v>
      </c>
      <c r="O40" s="15" t="s">
        <v>992</v>
      </c>
      <c r="P40" s="15">
        <v>5.0999999999999996</v>
      </c>
      <c r="Q40" s="15">
        <v>381</v>
      </c>
      <c r="R40" s="15">
        <v>838</v>
      </c>
      <c r="S40" s="15">
        <v>1239</v>
      </c>
      <c r="T40" s="15">
        <v>1658</v>
      </c>
      <c r="U40" s="15">
        <v>2293</v>
      </c>
      <c r="V40" s="97">
        <v>38</v>
      </c>
    </row>
    <row r="41" spans="1:22">
      <c r="A41" t="s">
        <v>3821</v>
      </c>
      <c r="B41" s="15" t="s">
        <v>1051</v>
      </c>
      <c r="C41" s="15">
        <v>75000</v>
      </c>
      <c r="D41" s="15">
        <v>31</v>
      </c>
      <c r="E41" s="15">
        <v>35</v>
      </c>
      <c r="F41" s="15">
        <v>25</v>
      </c>
      <c r="G41" s="15">
        <v>33</v>
      </c>
      <c r="H41" s="15">
        <v>50</v>
      </c>
      <c r="I41" s="15">
        <v>120</v>
      </c>
      <c r="J41" s="15">
        <v>155</v>
      </c>
      <c r="K41" s="15">
        <v>210</v>
      </c>
      <c r="L41" s="15" t="s">
        <v>1023</v>
      </c>
      <c r="M41" s="15" t="s">
        <v>1023</v>
      </c>
      <c r="N41" s="15" t="s">
        <v>985</v>
      </c>
      <c r="O41" s="15" t="s">
        <v>1052</v>
      </c>
      <c r="P41" s="15">
        <v>7.4</v>
      </c>
      <c r="Q41" s="15">
        <v>590</v>
      </c>
      <c r="R41" s="15">
        <v>1298</v>
      </c>
      <c r="S41" s="15">
        <v>1918</v>
      </c>
      <c r="T41" s="15">
        <v>2567</v>
      </c>
      <c r="U41" s="15">
        <v>2307</v>
      </c>
      <c r="V41" s="97">
        <v>39</v>
      </c>
    </row>
    <row r="42" spans="1:22">
      <c r="A42" t="s">
        <v>3821</v>
      </c>
      <c r="B42" s="15" t="s">
        <v>1053</v>
      </c>
      <c r="C42" s="15">
        <v>75000</v>
      </c>
      <c r="D42" s="15">
        <v>35</v>
      </c>
      <c r="E42" s="15">
        <v>39</v>
      </c>
      <c r="F42" s="15">
        <v>28</v>
      </c>
      <c r="G42" s="15">
        <v>37</v>
      </c>
      <c r="H42" s="15">
        <v>50</v>
      </c>
      <c r="I42" s="15">
        <v>120</v>
      </c>
      <c r="J42" s="15">
        <v>155</v>
      </c>
      <c r="K42" s="15">
        <v>240</v>
      </c>
      <c r="L42" s="15" t="s">
        <v>1023</v>
      </c>
      <c r="M42" s="15" t="s">
        <v>1023</v>
      </c>
      <c r="N42" s="15" t="s">
        <v>985</v>
      </c>
      <c r="O42" s="15" t="s">
        <v>1052</v>
      </c>
      <c r="P42" s="15">
        <v>7.4</v>
      </c>
      <c r="Q42" s="15">
        <v>608</v>
      </c>
      <c r="R42" s="15">
        <v>1338</v>
      </c>
      <c r="S42" s="15">
        <v>1976</v>
      </c>
      <c r="T42" s="15">
        <v>2645</v>
      </c>
      <c r="U42" s="15">
        <v>2312</v>
      </c>
      <c r="V42" s="97">
        <v>40</v>
      </c>
    </row>
    <row r="43" spans="1:22">
      <c r="A43" t="s">
        <v>3821</v>
      </c>
      <c r="B43" s="15" t="s">
        <v>1054</v>
      </c>
      <c r="C43" s="15">
        <v>75000</v>
      </c>
      <c r="D43" s="15">
        <v>41</v>
      </c>
      <c r="E43" s="15">
        <v>46</v>
      </c>
      <c r="F43" s="15">
        <v>33</v>
      </c>
      <c r="G43" s="15">
        <v>44</v>
      </c>
      <c r="H43" s="15">
        <v>50</v>
      </c>
      <c r="I43" s="15">
        <v>155</v>
      </c>
      <c r="J43" s="15">
        <v>240</v>
      </c>
      <c r="K43" s="15">
        <v>240</v>
      </c>
      <c r="L43" s="15" t="s">
        <v>986</v>
      </c>
      <c r="M43" s="15" t="s">
        <v>986</v>
      </c>
      <c r="N43" s="15" t="s">
        <v>987</v>
      </c>
      <c r="O43" s="15" t="s">
        <v>988</v>
      </c>
      <c r="P43" s="15">
        <v>7.4</v>
      </c>
      <c r="Q43" s="15">
        <v>635</v>
      </c>
      <c r="R43" s="15">
        <v>1397</v>
      </c>
      <c r="S43" s="15">
        <v>2064</v>
      </c>
      <c r="T43" s="15">
        <v>2763</v>
      </c>
      <c r="U43" s="15">
        <v>2329</v>
      </c>
      <c r="V43" s="97">
        <v>41</v>
      </c>
    </row>
    <row r="44" spans="1:22">
      <c r="A44" t="s">
        <v>3821</v>
      </c>
      <c r="B44" s="15" t="s">
        <v>1055</v>
      </c>
      <c r="C44" s="15">
        <v>56000</v>
      </c>
      <c r="D44" s="15">
        <v>34</v>
      </c>
      <c r="E44" s="15">
        <v>38</v>
      </c>
      <c r="F44" s="15">
        <v>28</v>
      </c>
      <c r="G44" s="15">
        <v>36</v>
      </c>
      <c r="H44" s="15">
        <v>50</v>
      </c>
      <c r="I44" s="15">
        <v>135</v>
      </c>
      <c r="J44" s="15">
        <v>155</v>
      </c>
      <c r="K44" s="15">
        <v>240</v>
      </c>
      <c r="L44" s="15" t="s">
        <v>1056</v>
      </c>
      <c r="M44" s="15" t="s">
        <v>1013</v>
      </c>
      <c r="N44" s="15" t="s">
        <v>1014</v>
      </c>
      <c r="O44" s="15" t="s">
        <v>1015</v>
      </c>
      <c r="P44" s="15">
        <v>5.5</v>
      </c>
      <c r="Q44" s="15">
        <v>360</v>
      </c>
      <c r="R44" s="15">
        <v>792</v>
      </c>
      <c r="S44" s="15">
        <v>1170</v>
      </c>
      <c r="T44" s="15">
        <v>1566</v>
      </c>
      <c r="U44" s="15">
        <v>2332</v>
      </c>
      <c r="V44" s="97">
        <v>42</v>
      </c>
    </row>
    <row r="45" spans="1:22">
      <c r="A45" t="s">
        <v>3821</v>
      </c>
      <c r="B45" s="15" t="s">
        <v>1057</v>
      </c>
      <c r="C45" s="15">
        <v>56000</v>
      </c>
      <c r="D45" s="15">
        <v>38</v>
      </c>
      <c r="E45" s="15">
        <v>42</v>
      </c>
      <c r="F45" s="15">
        <v>31</v>
      </c>
      <c r="G45" s="15">
        <v>40</v>
      </c>
      <c r="H45" s="15">
        <v>60</v>
      </c>
      <c r="I45" s="15">
        <v>135</v>
      </c>
      <c r="J45" s="15">
        <v>180</v>
      </c>
      <c r="K45" s="15">
        <v>240</v>
      </c>
      <c r="L45" s="15" t="s">
        <v>1056</v>
      </c>
      <c r="M45" s="15" t="s">
        <v>1013</v>
      </c>
      <c r="N45" s="15" t="s">
        <v>1014</v>
      </c>
      <c r="O45" s="15" t="s">
        <v>1015</v>
      </c>
      <c r="P45" s="15">
        <v>5.5</v>
      </c>
      <c r="Q45" s="15">
        <v>371</v>
      </c>
      <c r="R45" s="15">
        <v>816</v>
      </c>
      <c r="S45" s="15">
        <v>1206</v>
      </c>
      <c r="T45" s="15">
        <v>1614</v>
      </c>
      <c r="U45" s="15">
        <v>2339</v>
      </c>
      <c r="V45" s="97">
        <v>43</v>
      </c>
    </row>
    <row r="46" spans="1:22">
      <c r="A46" t="s">
        <v>3821</v>
      </c>
      <c r="B46" s="15" t="s">
        <v>1058</v>
      </c>
      <c r="C46" s="15">
        <v>74000</v>
      </c>
      <c r="D46" s="15">
        <v>45</v>
      </c>
      <c r="E46" s="15">
        <v>50</v>
      </c>
      <c r="F46" s="15">
        <v>36</v>
      </c>
      <c r="G46" s="15">
        <v>48</v>
      </c>
      <c r="H46" s="96">
        <v>60</v>
      </c>
      <c r="I46" s="15">
        <v>155</v>
      </c>
      <c r="J46" s="15">
        <v>240</v>
      </c>
      <c r="K46" s="15">
        <v>240</v>
      </c>
      <c r="L46" s="15" t="s">
        <v>985</v>
      </c>
      <c r="M46" s="15" t="s">
        <v>1052</v>
      </c>
      <c r="N46" s="15" t="s">
        <v>1059</v>
      </c>
      <c r="O46" s="15" t="s">
        <v>1031</v>
      </c>
      <c r="P46" s="15">
        <v>6.9</v>
      </c>
      <c r="Q46" s="15">
        <v>644</v>
      </c>
      <c r="R46" s="15">
        <v>1417</v>
      </c>
      <c r="S46" s="15">
        <v>2093</v>
      </c>
      <c r="T46" s="15">
        <v>2802</v>
      </c>
      <c r="U46" s="15">
        <v>2335</v>
      </c>
      <c r="V46" s="97">
        <v>44</v>
      </c>
    </row>
    <row r="47" spans="1:22">
      <c r="A47" t="s">
        <v>3821</v>
      </c>
      <c r="B47" s="15" t="s">
        <v>1060</v>
      </c>
      <c r="C47" s="15">
        <v>74000</v>
      </c>
      <c r="D47" s="15">
        <v>46</v>
      </c>
      <c r="E47" s="15">
        <v>51</v>
      </c>
      <c r="F47" s="15">
        <v>37</v>
      </c>
      <c r="G47" s="15">
        <v>49</v>
      </c>
      <c r="H47" s="96">
        <v>60</v>
      </c>
      <c r="I47" s="15">
        <v>155</v>
      </c>
      <c r="J47" s="15">
        <v>180</v>
      </c>
      <c r="K47" s="15">
        <v>240</v>
      </c>
      <c r="L47" s="15" t="s">
        <v>985</v>
      </c>
      <c r="M47" s="15" t="s">
        <v>1052</v>
      </c>
      <c r="N47" s="15" t="s">
        <v>1059</v>
      </c>
      <c r="O47" s="15" t="s">
        <v>1031</v>
      </c>
      <c r="P47" s="15">
        <v>6.9</v>
      </c>
      <c r="Q47" s="15">
        <v>648</v>
      </c>
      <c r="R47" s="15">
        <v>1426</v>
      </c>
      <c r="S47" s="15">
        <v>2106</v>
      </c>
      <c r="T47" s="15">
        <v>2819</v>
      </c>
      <c r="U47" s="15">
        <v>2341</v>
      </c>
      <c r="V47" s="97">
        <v>45</v>
      </c>
    </row>
    <row r="48" spans="1:22">
      <c r="A48" t="s">
        <v>3821</v>
      </c>
      <c r="B48" s="15" t="s">
        <v>1061</v>
      </c>
      <c r="C48" s="15">
        <v>74000</v>
      </c>
      <c r="D48" s="15">
        <v>48</v>
      </c>
      <c r="E48" s="15">
        <v>53</v>
      </c>
      <c r="F48" s="15">
        <v>39</v>
      </c>
      <c r="G48" s="15">
        <v>51</v>
      </c>
      <c r="H48" s="15">
        <v>80</v>
      </c>
      <c r="I48" s="15">
        <v>155</v>
      </c>
      <c r="J48" s="15">
        <v>155</v>
      </c>
      <c r="K48" s="15">
        <v>240</v>
      </c>
      <c r="L48" s="15" t="s">
        <v>986</v>
      </c>
      <c r="M48" s="15" t="s">
        <v>987</v>
      </c>
      <c r="N48" s="15" t="s">
        <v>988</v>
      </c>
      <c r="O48" s="15" t="s">
        <v>1062</v>
      </c>
      <c r="P48" s="15">
        <v>6.9</v>
      </c>
      <c r="Q48" s="15">
        <v>657</v>
      </c>
      <c r="R48" s="15">
        <v>1445</v>
      </c>
      <c r="S48" s="15">
        <v>2136</v>
      </c>
      <c r="T48" s="15">
        <v>2858</v>
      </c>
      <c r="U48" s="15">
        <v>2350</v>
      </c>
      <c r="V48" s="97">
        <v>46</v>
      </c>
    </row>
    <row r="49" spans="1:22">
      <c r="A49" t="s">
        <v>3821</v>
      </c>
      <c r="B49" s="15" t="s">
        <v>1063</v>
      </c>
      <c r="C49" s="15">
        <v>45000</v>
      </c>
      <c r="D49" s="15">
        <v>24</v>
      </c>
      <c r="E49" s="15">
        <v>27</v>
      </c>
      <c r="F49" s="15">
        <v>20</v>
      </c>
      <c r="G49" s="15">
        <v>26</v>
      </c>
      <c r="H49" s="15">
        <v>35</v>
      </c>
      <c r="I49" s="15">
        <v>80</v>
      </c>
      <c r="J49" s="15">
        <v>135</v>
      </c>
      <c r="K49" s="15">
        <v>155</v>
      </c>
      <c r="L49" s="15" t="s">
        <v>992</v>
      </c>
      <c r="M49" s="15" t="s">
        <v>993</v>
      </c>
      <c r="N49" s="15" t="s">
        <v>994</v>
      </c>
      <c r="O49" s="15" t="s">
        <v>1056</v>
      </c>
      <c r="P49" s="15">
        <v>4.0999999999999996</v>
      </c>
      <c r="Q49" s="15">
        <v>201</v>
      </c>
      <c r="R49" s="15">
        <v>442</v>
      </c>
      <c r="S49" s="15">
        <v>654</v>
      </c>
      <c r="T49" s="15">
        <v>875</v>
      </c>
      <c r="U49" s="15">
        <v>2336</v>
      </c>
      <c r="V49" s="97">
        <v>47</v>
      </c>
    </row>
    <row r="50" spans="1:22">
      <c r="A50" t="s">
        <v>3821</v>
      </c>
      <c r="B50" s="15" t="s">
        <v>1064</v>
      </c>
      <c r="C50" s="15">
        <v>45000</v>
      </c>
      <c r="D50" s="15">
        <v>26</v>
      </c>
      <c r="E50" s="15">
        <v>29</v>
      </c>
      <c r="F50" s="15">
        <v>21</v>
      </c>
      <c r="G50" s="15">
        <v>28</v>
      </c>
      <c r="H50" s="15">
        <v>35</v>
      </c>
      <c r="I50" s="15">
        <v>100</v>
      </c>
      <c r="J50" s="15">
        <v>100</v>
      </c>
      <c r="K50" s="15">
        <v>240</v>
      </c>
      <c r="L50" s="15" t="s">
        <v>992</v>
      </c>
      <c r="M50" s="15" t="s">
        <v>993</v>
      </c>
      <c r="N50" s="15" t="s">
        <v>994</v>
      </c>
      <c r="O50" s="15" t="s">
        <v>1056</v>
      </c>
      <c r="P50" s="15">
        <v>4.0999999999999996</v>
      </c>
      <c r="Q50" s="15">
        <v>204</v>
      </c>
      <c r="R50" s="15">
        <v>449</v>
      </c>
      <c r="S50" s="15">
        <v>663</v>
      </c>
      <c r="T50" s="15">
        <v>888</v>
      </c>
      <c r="U50" s="15">
        <v>2338</v>
      </c>
      <c r="V50" s="97">
        <v>48</v>
      </c>
    </row>
    <row r="51" spans="1:22">
      <c r="A51" t="s">
        <v>3821</v>
      </c>
      <c r="B51" s="15" t="s">
        <v>1065</v>
      </c>
      <c r="C51" s="15">
        <v>45000</v>
      </c>
      <c r="D51" s="15">
        <v>27</v>
      </c>
      <c r="E51" s="15">
        <v>30</v>
      </c>
      <c r="F51" s="15">
        <v>22</v>
      </c>
      <c r="G51" s="15">
        <v>29</v>
      </c>
      <c r="H51" s="15">
        <v>50</v>
      </c>
      <c r="I51" s="15">
        <v>100</v>
      </c>
      <c r="J51" s="15">
        <v>100</v>
      </c>
      <c r="K51" s="15">
        <v>210</v>
      </c>
      <c r="L51" s="15" t="s">
        <v>992</v>
      </c>
      <c r="M51" s="15" t="s">
        <v>993</v>
      </c>
      <c r="N51" s="15" t="s">
        <v>994</v>
      </c>
      <c r="O51" s="15" t="s">
        <v>1056</v>
      </c>
      <c r="P51" s="15">
        <v>4.0999999999999996</v>
      </c>
      <c r="Q51" s="15">
        <v>206</v>
      </c>
      <c r="R51" s="15">
        <v>453</v>
      </c>
      <c r="S51" s="15">
        <v>670</v>
      </c>
      <c r="T51" s="15">
        <v>897</v>
      </c>
      <c r="U51" s="15">
        <v>2340</v>
      </c>
      <c r="V51" s="97">
        <v>49</v>
      </c>
    </row>
    <row r="52" spans="1:22">
      <c r="A52" t="s">
        <v>3821</v>
      </c>
      <c r="B52" s="15" t="s">
        <v>1066</v>
      </c>
      <c r="C52" s="15">
        <v>86000</v>
      </c>
      <c r="D52" s="15">
        <v>52</v>
      </c>
      <c r="E52" s="15">
        <v>58</v>
      </c>
      <c r="F52" s="15">
        <v>42</v>
      </c>
      <c r="G52" s="15">
        <v>55</v>
      </c>
      <c r="H52" s="15">
        <v>80</v>
      </c>
      <c r="I52" s="15">
        <v>180</v>
      </c>
      <c r="J52" s="15">
        <v>210</v>
      </c>
      <c r="K52" s="15">
        <v>400</v>
      </c>
      <c r="L52" s="15" t="s">
        <v>1023</v>
      </c>
      <c r="M52" s="15" t="s">
        <v>985</v>
      </c>
      <c r="N52" s="15" t="s">
        <v>1052</v>
      </c>
      <c r="O52" s="15" t="s">
        <v>1059</v>
      </c>
      <c r="P52" s="15">
        <v>7.8</v>
      </c>
      <c r="Q52" s="15">
        <v>784</v>
      </c>
      <c r="R52" s="15">
        <v>1725</v>
      </c>
      <c r="S52" s="15">
        <v>2548</v>
      </c>
      <c r="T52" s="15">
        <v>3411</v>
      </c>
      <c r="U52" s="15">
        <v>2340</v>
      </c>
      <c r="V52" s="97">
        <v>50</v>
      </c>
    </row>
    <row r="53" spans="1:22">
      <c r="A53" t="s">
        <v>3821</v>
      </c>
      <c r="B53" s="15" t="s">
        <v>1067</v>
      </c>
      <c r="C53" s="15">
        <v>86000</v>
      </c>
      <c r="D53" s="96">
        <v>54</v>
      </c>
      <c r="E53" s="96">
        <v>60</v>
      </c>
      <c r="F53" s="96">
        <v>44</v>
      </c>
      <c r="G53" s="15">
        <v>57</v>
      </c>
      <c r="H53" s="15">
        <v>80</v>
      </c>
      <c r="I53" s="15">
        <v>180</v>
      </c>
      <c r="J53" s="15">
        <v>290</v>
      </c>
      <c r="K53" s="15">
        <v>400</v>
      </c>
      <c r="L53" s="15" t="s">
        <v>1023</v>
      </c>
      <c r="M53" s="15" t="s">
        <v>985</v>
      </c>
      <c r="N53" s="15" t="s">
        <v>1052</v>
      </c>
      <c r="O53" s="15" t="s">
        <v>1059</v>
      </c>
      <c r="P53" s="15">
        <v>7.8</v>
      </c>
      <c r="Q53" s="15">
        <v>795</v>
      </c>
      <c r="R53" s="15">
        <v>1749</v>
      </c>
      <c r="S53" s="15">
        <v>2584</v>
      </c>
      <c r="T53" s="15">
        <v>3459</v>
      </c>
      <c r="U53" s="15">
        <v>2346</v>
      </c>
      <c r="V53" s="97">
        <v>51</v>
      </c>
    </row>
    <row r="54" spans="1:22">
      <c r="A54" t="s">
        <v>3821</v>
      </c>
      <c r="B54" s="15" t="s">
        <v>1068</v>
      </c>
      <c r="C54" s="15">
        <v>94000</v>
      </c>
      <c r="D54" s="15">
        <v>57</v>
      </c>
      <c r="E54" s="15">
        <v>63</v>
      </c>
      <c r="F54" s="15">
        <v>46</v>
      </c>
      <c r="G54" s="15">
        <v>60</v>
      </c>
      <c r="H54" s="15">
        <v>80</v>
      </c>
      <c r="I54" s="15">
        <v>180</v>
      </c>
      <c r="J54" s="15">
        <v>290</v>
      </c>
      <c r="K54" s="15">
        <v>400</v>
      </c>
      <c r="L54" s="15" t="s">
        <v>993</v>
      </c>
      <c r="M54" s="15" t="s">
        <v>994</v>
      </c>
      <c r="N54" s="15" t="s">
        <v>1056</v>
      </c>
      <c r="O54" s="15" t="s">
        <v>1013</v>
      </c>
      <c r="P54" s="15">
        <v>8.3000000000000007</v>
      </c>
      <c r="Q54" s="15">
        <v>885</v>
      </c>
      <c r="R54" s="15">
        <v>1947</v>
      </c>
      <c r="S54" s="15">
        <v>2877</v>
      </c>
      <c r="T54" s="15">
        <v>3850</v>
      </c>
      <c r="U54" s="15">
        <v>2343</v>
      </c>
      <c r="V54" s="97">
        <v>52</v>
      </c>
    </row>
    <row r="55" spans="1:22">
      <c r="A55" t="s">
        <v>3821</v>
      </c>
      <c r="B55" s="15" t="s">
        <v>1069</v>
      </c>
      <c r="C55" s="15">
        <v>94000</v>
      </c>
      <c r="D55" s="15">
        <v>60</v>
      </c>
      <c r="E55" s="15">
        <v>66</v>
      </c>
      <c r="F55" s="15">
        <v>48</v>
      </c>
      <c r="G55" s="15">
        <v>63</v>
      </c>
      <c r="H55" s="15">
        <v>100</v>
      </c>
      <c r="I55" s="15">
        <v>210</v>
      </c>
      <c r="J55" s="15">
        <v>290</v>
      </c>
      <c r="K55" s="15">
        <v>280</v>
      </c>
      <c r="L55" s="15" t="s">
        <v>993</v>
      </c>
      <c r="M55" s="15" t="s">
        <v>994</v>
      </c>
      <c r="N55" s="15" t="s">
        <v>1056</v>
      </c>
      <c r="O55" s="15" t="s">
        <v>1013</v>
      </c>
      <c r="P55" s="15">
        <v>8.3000000000000007</v>
      </c>
      <c r="Q55" s="15">
        <v>902</v>
      </c>
      <c r="R55" s="15">
        <v>1984</v>
      </c>
      <c r="S55" s="15">
        <v>2932</v>
      </c>
      <c r="T55" s="15">
        <v>3924</v>
      </c>
      <c r="U55" s="15">
        <v>2352</v>
      </c>
      <c r="V55" s="97">
        <v>53</v>
      </c>
    </row>
    <row r="56" spans="1:22">
      <c r="A56" t="s">
        <v>3821</v>
      </c>
      <c r="B56" s="15" t="s">
        <v>1070</v>
      </c>
      <c r="C56" s="15">
        <v>91000</v>
      </c>
      <c r="D56" s="15">
        <v>55</v>
      </c>
      <c r="E56" s="15">
        <v>61</v>
      </c>
      <c r="F56" s="15">
        <v>44</v>
      </c>
      <c r="G56" s="15">
        <v>58</v>
      </c>
      <c r="H56" s="15">
        <v>80</v>
      </c>
      <c r="I56" s="15">
        <v>210</v>
      </c>
      <c r="J56" s="15">
        <v>240</v>
      </c>
      <c r="K56" s="15">
        <v>400</v>
      </c>
      <c r="L56" s="15" t="s">
        <v>985</v>
      </c>
      <c r="M56" s="15" t="s">
        <v>1052</v>
      </c>
      <c r="N56" s="15" t="s">
        <v>1059</v>
      </c>
      <c r="O56" s="15" t="s">
        <v>1031</v>
      </c>
      <c r="P56" s="15">
        <v>7.7</v>
      </c>
      <c r="Q56" s="15">
        <v>846</v>
      </c>
      <c r="R56" s="15">
        <v>1861</v>
      </c>
      <c r="S56" s="15">
        <v>2750</v>
      </c>
      <c r="T56" s="15">
        <v>3681</v>
      </c>
      <c r="U56" s="15">
        <v>2348</v>
      </c>
      <c r="V56" s="97">
        <v>54</v>
      </c>
    </row>
    <row r="57" spans="1:22">
      <c r="A57" t="s">
        <v>3821</v>
      </c>
      <c r="B57" s="15" t="s">
        <v>1071</v>
      </c>
      <c r="C57" s="15">
        <v>91000</v>
      </c>
      <c r="D57" s="15">
        <v>63</v>
      </c>
      <c r="E57" s="15">
        <v>70</v>
      </c>
      <c r="F57" s="15">
        <v>51</v>
      </c>
      <c r="G57" s="15">
        <v>67</v>
      </c>
      <c r="H57" s="15">
        <v>100</v>
      </c>
      <c r="I57" s="15">
        <v>210</v>
      </c>
      <c r="J57" s="15">
        <v>240</v>
      </c>
      <c r="K57" s="15">
        <v>360</v>
      </c>
      <c r="L57" s="15" t="s">
        <v>985</v>
      </c>
      <c r="M57" s="15" t="s">
        <v>1052</v>
      </c>
      <c r="N57" s="15" t="s">
        <v>1059</v>
      </c>
      <c r="O57" s="15" t="s">
        <v>1031</v>
      </c>
      <c r="P57" s="15">
        <v>7.7</v>
      </c>
      <c r="Q57" s="15">
        <v>890</v>
      </c>
      <c r="R57" s="15">
        <v>1958</v>
      </c>
      <c r="S57" s="15">
        <v>2893</v>
      </c>
      <c r="T57" s="15">
        <v>3872</v>
      </c>
      <c r="U57" s="15">
        <v>2358</v>
      </c>
      <c r="V57" s="97">
        <v>55</v>
      </c>
    </row>
    <row r="58" spans="1:22">
      <c r="A58" t="s">
        <v>3821</v>
      </c>
      <c r="B58" s="15" t="s">
        <v>1072</v>
      </c>
      <c r="C58" s="15">
        <v>102500</v>
      </c>
      <c r="D58" s="15">
        <v>62</v>
      </c>
      <c r="E58" s="15">
        <v>69</v>
      </c>
      <c r="F58" s="15">
        <v>50</v>
      </c>
      <c r="G58" s="15">
        <v>66</v>
      </c>
      <c r="H58" s="15">
        <v>100</v>
      </c>
      <c r="I58" s="15">
        <v>210</v>
      </c>
      <c r="J58" s="15">
        <v>320</v>
      </c>
      <c r="K58" s="15">
        <v>400</v>
      </c>
      <c r="L58" s="15" t="s">
        <v>1013</v>
      </c>
      <c r="M58" s="15" t="s">
        <v>1073</v>
      </c>
      <c r="N58" s="15" t="s">
        <v>1074</v>
      </c>
      <c r="O58" s="15" t="s">
        <v>1075</v>
      </c>
      <c r="P58" s="15">
        <v>8.9</v>
      </c>
      <c r="Q58" s="15">
        <v>1196</v>
      </c>
      <c r="R58" s="15">
        <v>2631</v>
      </c>
      <c r="S58" s="15">
        <v>3887</v>
      </c>
      <c r="T58" s="15">
        <v>5203</v>
      </c>
      <c r="U58" s="15">
        <v>2354</v>
      </c>
      <c r="V58" s="97">
        <v>56</v>
      </c>
    </row>
    <row r="59" spans="1:22">
      <c r="A59" t="s">
        <v>3821</v>
      </c>
      <c r="B59" s="15" t="s">
        <v>1076</v>
      </c>
      <c r="C59" s="15">
        <v>102500</v>
      </c>
      <c r="D59" s="15">
        <v>65</v>
      </c>
      <c r="E59" s="15">
        <v>72</v>
      </c>
      <c r="F59" s="15">
        <v>52</v>
      </c>
      <c r="G59" s="15">
        <v>69</v>
      </c>
      <c r="H59" s="15">
        <v>100</v>
      </c>
      <c r="I59" s="15">
        <v>210</v>
      </c>
      <c r="J59" s="15">
        <v>240</v>
      </c>
      <c r="K59" s="15">
        <v>400</v>
      </c>
      <c r="L59" s="15" t="s">
        <v>1013</v>
      </c>
      <c r="M59" s="15" t="s">
        <v>1073</v>
      </c>
      <c r="N59" s="15" t="s">
        <v>1074</v>
      </c>
      <c r="O59" s="15" t="s">
        <v>1075</v>
      </c>
      <c r="P59" s="15">
        <v>8.9</v>
      </c>
      <c r="Q59" s="15">
        <v>1218</v>
      </c>
      <c r="R59" s="15">
        <v>2680</v>
      </c>
      <c r="S59" s="15">
        <v>3959</v>
      </c>
      <c r="T59" s="15">
        <v>5299</v>
      </c>
      <c r="U59" s="15">
        <v>2367</v>
      </c>
      <c r="V59" s="97">
        <v>57</v>
      </c>
    </row>
    <row r="60" spans="1:22">
      <c r="A60" t="s">
        <v>3821</v>
      </c>
      <c r="B60" s="15" t="s">
        <v>1077</v>
      </c>
      <c r="C60" s="15">
        <v>112000</v>
      </c>
      <c r="D60" s="15">
        <v>66</v>
      </c>
      <c r="E60" s="15">
        <v>73</v>
      </c>
      <c r="F60" s="15">
        <v>53</v>
      </c>
      <c r="G60" s="15">
        <v>70</v>
      </c>
      <c r="H60" s="15">
        <v>100</v>
      </c>
      <c r="I60" s="15">
        <v>210</v>
      </c>
      <c r="J60" s="15">
        <v>290</v>
      </c>
      <c r="K60" s="15">
        <v>520</v>
      </c>
      <c r="L60" s="15" t="s">
        <v>1056</v>
      </c>
      <c r="M60" s="15" t="s">
        <v>1013</v>
      </c>
      <c r="N60" s="15" t="s">
        <v>1014</v>
      </c>
      <c r="O60" s="15" t="s">
        <v>1015</v>
      </c>
      <c r="P60" s="15">
        <v>9.6999999999999993</v>
      </c>
      <c r="Q60" s="15">
        <v>1339</v>
      </c>
      <c r="R60" s="15">
        <v>2946</v>
      </c>
      <c r="S60" s="15">
        <v>4352</v>
      </c>
      <c r="T60" s="15">
        <v>5825</v>
      </c>
      <c r="U60" s="15">
        <v>2363</v>
      </c>
      <c r="V60" s="97">
        <v>58</v>
      </c>
    </row>
    <row r="61" spans="1:22">
      <c r="A61" t="s">
        <v>3821</v>
      </c>
      <c r="B61" s="15" t="s">
        <v>1078</v>
      </c>
      <c r="C61" s="15">
        <v>112000</v>
      </c>
      <c r="D61" s="15">
        <v>68</v>
      </c>
      <c r="E61" s="15">
        <v>75</v>
      </c>
      <c r="F61" s="15">
        <v>55</v>
      </c>
      <c r="G61" s="15">
        <v>72</v>
      </c>
      <c r="H61" s="15">
        <v>100</v>
      </c>
      <c r="I61" s="15">
        <v>290</v>
      </c>
      <c r="J61" s="15">
        <v>320</v>
      </c>
      <c r="K61" s="15">
        <v>400</v>
      </c>
      <c r="L61" s="15" t="s">
        <v>1056</v>
      </c>
      <c r="M61" s="15" t="s">
        <v>1013</v>
      </c>
      <c r="N61" s="15" t="s">
        <v>1014</v>
      </c>
      <c r="O61" s="15" t="s">
        <v>1015</v>
      </c>
      <c r="P61" s="15">
        <v>9.6999999999999993</v>
      </c>
      <c r="Q61" s="15">
        <v>1355</v>
      </c>
      <c r="R61" s="15">
        <v>2981</v>
      </c>
      <c r="S61" s="15">
        <v>4404</v>
      </c>
      <c r="T61" s="15">
        <v>5895</v>
      </c>
      <c r="U61" s="15">
        <v>2366</v>
      </c>
      <c r="V61" s="97">
        <v>59</v>
      </c>
    </row>
    <row r="62" spans="1:22">
      <c r="A62" t="s">
        <v>3821</v>
      </c>
      <c r="B62" s="15" t="s">
        <v>1079</v>
      </c>
      <c r="C62" s="15">
        <v>112000</v>
      </c>
      <c r="D62" s="15">
        <v>70</v>
      </c>
      <c r="E62" s="15">
        <v>77</v>
      </c>
      <c r="F62" s="15">
        <v>56</v>
      </c>
      <c r="G62" s="15">
        <v>74</v>
      </c>
      <c r="H62" s="15">
        <v>135</v>
      </c>
      <c r="I62" s="15">
        <v>290</v>
      </c>
      <c r="J62" s="15">
        <v>320</v>
      </c>
      <c r="K62" s="15">
        <v>520</v>
      </c>
      <c r="L62" s="15" t="s">
        <v>1056</v>
      </c>
      <c r="M62" s="15" t="s">
        <v>1013</v>
      </c>
      <c r="N62" s="15" t="s">
        <v>1014</v>
      </c>
      <c r="O62" s="15" t="s">
        <v>1015</v>
      </c>
      <c r="P62" s="15">
        <v>9.6999999999999993</v>
      </c>
      <c r="Q62" s="15">
        <v>1371</v>
      </c>
      <c r="R62" s="15">
        <v>3016</v>
      </c>
      <c r="S62" s="15">
        <v>4456</v>
      </c>
      <c r="T62" s="15">
        <v>5964</v>
      </c>
      <c r="U62" s="15">
        <v>2380</v>
      </c>
      <c r="V62" s="97">
        <v>60</v>
      </c>
    </row>
    <row r="63" spans="1:22">
      <c r="A63" t="s">
        <v>3821</v>
      </c>
      <c r="B63" s="15" t="s">
        <v>1562</v>
      </c>
      <c r="C63" s="15">
        <v>15000</v>
      </c>
      <c r="D63" s="96">
        <v>25</v>
      </c>
      <c r="E63" s="96">
        <v>25</v>
      </c>
      <c r="F63" s="96">
        <v>25</v>
      </c>
      <c r="G63" s="96">
        <v>25</v>
      </c>
      <c r="H63" s="96">
        <v>0</v>
      </c>
      <c r="I63" s="96">
        <v>0</v>
      </c>
      <c r="J63" s="96">
        <v>0</v>
      </c>
      <c r="K63" s="96">
        <v>0</v>
      </c>
      <c r="L63" s="96" t="s">
        <v>1563</v>
      </c>
      <c r="M63" s="96" t="s">
        <v>1563</v>
      </c>
      <c r="N63" s="96" t="s">
        <v>1563</v>
      </c>
      <c r="O63" s="96" t="s">
        <v>1563</v>
      </c>
      <c r="P63" s="15">
        <v>5.5</v>
      </c>
      <c r="Q63" s="15">
        <v>15.5</v>
      </c>
      <c r="R63" s="15">
        <v>33</v>
      </c>
      <c r="S63" s="15">
        <v>153</v>
      </c>
      <c r="T63" s="15">
        <v>274</v>
      </c>
      <c r="U63" s="15">
        <v>2259</v>
      </c>
      <c r="V63" s="97">
        <v>61</v>
      </c>
    </row>
    <row r="64" spans="1:22">
      <c r="A64" t="s">
        <v>3821</v>
      </c>
      <c r="B64" s="15" t="s">
        <v>1564</v>
      </c>
      <c r="C64" s="15">
        <v>55000</v>
      </c>
      <c r="D64" s="96">
        <v>60</v>
      </c>
      <c r="E64" s="96">
        <v>60</v>
      </c>
      <c r="F64" s="96">
        <v>60</v>
      </c>
      <c r="G64" s="96">
        <v>60</v>
      </c>
      <c r="H64" s="96">
        <v>0</v>
      </c>
      <c r="I64" s="96">
        <v>0</v>
      </c>
      <c r="J64" s="96">
        <v>0</v>
      </c>
      <c r="K64" s="96">
        <v>0</v>
      </c>
      <c r="L64" s="96" t="s">
        <v>1563</v>
      </c>
      <c r="M64" s="96" t="s">
        <v>1563</v>
      </c>
      <c r="N64" s="96" t="s">
        <v>1563</v>
      </c>
      <c r="O64" s="96" t="s">
        <v>1563</v>
      </c>
      <c r="P64" s="15">
        <v>8.5</v>
      </c>
      <c r="Q64" s="15">
        <v>25.6</v>
      </c>
      <c r="R64" s="15">
        <v>55</v>
      </c>
      <c r="S64" s="15">
        <v>254</v>
      </c>
      <c r="T64" s="15">
        <v>457</v>
      </c>
      <c r="U64" s="15">
        <v>2263</v>
      </c>
      <c r="V64" s="97">
        <v>62</v>
      </c>
    </row>
    <row r="65" spans="1:22">
      <c r="A65" t="s">
        <v>3821</v>
      </c>
      <c r="B65" s="15" t="s">
        <v>1565</v>
      </c>
      <c r="C65" s="15">
        <v>250000</v>
      </c>
      <c r="D65" s="96">
        <v>80</v>
      </c>
      <c r="E65" s="96">
        <v>80</v>
      </c>
      <c r="F65" s="96">
        <v>80</v>
      </c>
      <c r="G65" s="15">
        <v>80</v>
      </c>
      <c r="H65" s="15">
        <v>0</v>
      </c>
      <c r="I65" s="15">
        <v>0</v>
      </c>
      <c r="J65" s="15">
        <v>0</v>
      </c>
      <c r="K65" s="15">
        <v>0</v>
      </c>
      <c r="L65" s="15" t="s">
        <v>1563</v>
      </c>
      <c r="M65" s="15" t="s">
        <v>1563</v>
      </c>
      <c r="N65" s="15" t="s">
        <v>1563</v>
      </c>
      <c r="O65" s="15" t="s">
        <v>1563</v>
      </c>
      <c r="P65" s="15">
        <v>15.5</v>
      </c>
      <c r="Q65" s="15">
        <v>48</v>
      </c>
      <c r="R65" s="15">
        <v>103</v>
      </c>
      <c r="S65" s="15">
        <v>476</v>
      </c>
      <c r="T65" s="15">
        <v>855</v>
      </c>
      <c r="U65" s="15">
        <v>2279</v>
      </c>
      <c r="V65" s="97">
        <v>63</v>
      </c>
    </row>
    <row r="66" spans="1:22">
      <c r="A66" t="s">
        <v>3821</v>
      </c>
      <c r="B66" s="15" t="s">
        <v>1566</v>
      </c>
      <c r="C66" s="15">
        <v>500000</v>
      </c>
      <c r="D66" s="15">
        <v>90</v>
      </c>
      <c r="E66" s="15">
        <v>90</v>
      </c>
      <c r="F66" s="15">
        <v>90</v>
      </c>
      <c r="G66" s="15">
        <v>90</v>
      </c>
      <c r="H66" s="15">
        <v>0</v>
      </c>
      <c r="I66" s="15">
        <v>0</v>
      </c>
      <c r="J66" s="15">
        <v>0</v>
      </c>
      <c r="K66" s="15">
        <v>0</v>
      </c>
      <c r="L66" s="15" t="s">
        <v>1563</v>
      </c>
      <c r="M66" s="15" t="s">
        <v>1563</v>
      </c>
      <c r="N66" s="15" t="s">
        <v>1563</v>
      </c>
      <c r="O66" s="15" t="s">
        <v>1563</v>
      </c>
      <c r="P66" s="15">
        <v>20.6</v>
      </c>
      <c r="Q66" s="15">
        <v>57</v>
      </c>
      <c r="R66" s="15">
        <v>123</v>
      </c>
      <c r="S66" s="15">
        <v>567</v>
      </c>
      <c r="T66" s="15">
        <v>1021</v>
      </c>
      <c r="U66" s="15">
        <v>2294</v>
      </c>
      <c r="V66" s="97">
        <v>64</v>
      </c>
    </row>
    <row r="67" spans="1:22">
      <c r="A67" t="s">
        <v>3821</v>
      </c>
      <c r="B67" s="15" t="s">
        <v>1567</v>
      </c>
      <c r="C67" s="15">
        <v>650000</v>
      </c>
      <c r="D67" s="15">
        <v>100</v>
      </c>
      <c r="E67" s="15">
        <v>100</v>
      </c>
      <c r="F67" s="15">
        <v>100</v>
      </c>
      <c r="G67" s="15">
        <v>100</v>
      </c>
      <c r="H67" s="15">
        <v>0</v>
      </c>
      <c r="I67" s="15">
        <v>0</v>
      </c>
      <c r="J67" s="15">
        <v>0</v>
      </c>
      <c r="K67" s="15">
        <v>0</v>
      </c>
      <c r="L67" s="15" t="s">
        <v>1563</v>
      </c>
      <c r="M67" s="15" t="s">
        <v>1563</v>
      </c>
      <c r="N67" s="15" t="s">
        <v>1563</v>
      </c>
      <c r="O67" s="15" t="s">
        <v>1563</v>
      </c>
      <c r="P67" s="15">
        <v>21.8</v>
      </c>
      <c r="Q67" s="15">
        <v>126</v>
      </c>
      <c r="R67" s="15">
        <v>271</v>
      </c>
      <c r="S67" s="15">
        <v>1251</v>
      </c>
      <c r="T67" s="15">
        <v>2249</v>
      </c>
      <c r="U67" s="15">
        <v>2308</v>
      </c>
      <c r="V67" s="97">
        <v>65</v>
      </c>
    </row>
    <row r="68" spans="1:22">
      <c r="A68" t="s">
        <v>3821</v>
      </c>
      <c r="B68" s="15" t="s">
        <v>1568</v>
      </c>
      <c r="C68" s="15">
        <v>685500</v>
      </c>
      <c r="D68" s="15">
        <v>120</v>
      </c>
      <c r="E68" s="15">
        <v>120</v>
      </c>
      <c r="F68" s="15">
        <v>120</v>
      </c>
      <c r="G68" s="15">
        <v>120</v>
      </c>
      <c r="H68" s="15">
        <v>0</v>
      </c>
      <c r="I68" s="15">
        <v>0</v>
      </c>
      <c r="J68" s="15">
        <v>0</v>
      </c>
      <c r="K68" s="15">
        <v>0</v>
      </c>
      <c r="L68" s="15" t="s">
        <v>1563</v>
      </c>
      <c r="M68" s="15" t="s">
        <v>1563</v>
      </c>
      <c r="N68" s="15" t="s">
        <v>1563</v>
      </c>
      <c r="O68" s="15" t="s">
        <v>1563</v>
      </c>
      <c r="P68" s="15">
        <v>23.5</v>
      </c>
      <c r="Q68" s="15">
        <v>374</v>
      </c>
      <c r="R68" s="15">
        <v>804</v>
      </c>
      <c r="S68" s="15">
        <v>3711</v>
      </c>
      <c r="T68" s="15">
        <v>6673</v>
      </c>
      <c r="U68" s="15">
        <v>2315</v>
      </c>
      <c r="V68" s="97">
        <v>66</v>
      </c>
    </row>
    <row r="69" spans="1:22">
      <c r="A69" t="s">
        <v>3821</v>
      </c>
      <c r="B69" s="15" t="s">
        <v>1569</v>
      </c>
      <c r="C69" s="15">
        <v>700000</v>
      </c>
      <c r="D69" s="15">
        <v>135</v>
      </c>
      <c r="E69" s="15">
        <v>135</v>
      </c>
      <c r="F69" s="15">
        <v>135</v>
      </c>
      <c r="G69" s="15">
        <v>135</v>
      </c>
      <c r="H69" s="15">
        <v>0</v>
      </c>
      <c r="I69" s="15">
        <v>0</v>
      </c>
      <c r="J69" s="15">
        <v>0</v>
      </c>
      <c r="K69" s="15">
        <v>0</v>
      </c>
      <c r="L69" s="15" t="s">
        <v>1563</v>
      </c>
      <c r="M69" s="15" t="s">
        <v>1563</v>
      </c>
      <c r="N69" s="15" t="s">
        <v>1563</v>
      </c>
      <c r="O69" s="15" t="s">
        <v>1563</v>
      </c>
      <c r="P69" s="15">
        <v>30.2</v>
      </c>
      <c r="Q69" s="15">
        <v>485</v>
      </c>
      <c r="R69" s="15">
        <v>1043</v>
      </c>
      <c r="S69" s="15">
        <v>4813</v>
      </c>
      <c r="T69" s="15">
        <v>8657</v>
      </c>
      <c r="U69" s="15">
        <v>2334</v>
      </c>
      <c r="V69" s="97">
        <v>67</v>
      </c>
    </row>
    <row r="70" spans="1:22">
      <c r="A70" t="s">
        <v>3821</v>
      </c>
      <c r="B70" s="15" t="s">
        <v>1570</v>
      </c>
      <c r="C70" s="15">
        <v>725000</v>
      </c>
      <c r="D70" s="15">
        <v>145</v>
      </c>
      <c r="E70" s="15">
        <v>145</v>
      </c>
      <c r="F70" s="15">
        <v>145</v>
      </c>
      <c r="G70" s="15">
        <v>145</v>
      </c>
      <c r="H70" s="96">
        <v>0</v>
      </c>
      <c r="I70" s="15">
        <v>0</v>
      </c>
      <c r="J70" s="15">
        <v>0</v>
      </c>
      <c r="K70" s="15">
        <v>0</v>
      </c>
      <c r="L70" s="15" t="s">
        <v>1563</v>
      </c>
      <c r="M70" s="15" t="s">
        <v>1563</v>
      </c>
      <c r="N70" s="15" t="s">
        <v>1563</v>
      </c>
      <c r="O70" s="15" t="s">
        <v>1563</v>
      </c>
      <c r="P70" s="15">
        <v>35.9</v>
      </c>
      <c r="Q70" s="15">
        <v>499</v>
      </c>
      <c r="R70" s="15">
        <v>1073</v>
      </c>
      <c r="S70" s="15">
        <v>4952</v>
      </c>
      <c r="T70" s="15">
        <v>8906</v>
      </c>
      <c r="U70" s="15">
        <v>2345</v>
      </c>
      <c r="V70" s="97">
        <v>68</v>
      </c>
    </row>
    <row r="71" spans="1:22">
      <c r="A71" t="s">
        <v>3821</v>
      </c>
      <c r="B71" s="15" t="s">
        <v>1571</v>
      </c>
      <c r="C71" s="15">
        <v>765000</v>
      </c>
      <c r="D71" s="15">
        <v>158</v>
      </c>
      <c r="E71" s="15">
        <v>158</v>
      </c>
      <c r="F71" s="15">
        <v>158</v>
      </c>
      <c r="G71" s="15">
        <v>158</v>
      </c>
      <c r="H71" s="96">
        <v>0</v>
      </c>
      <c r="I71" s="15">
        <v>0</v>
      </c>
      <c r="J71" s="15">
        <v>0</v>
      </c>
      <c r="K71" s="15">
        <v>0</v>
      </c>
      <c r="L71" s="15" t="s">
        <v>1563</v>
      </c>
      <c r="M71" s="15" t="s">
        <v>1563</v>
      </c>
      <c r="N71" s="15" t="s">
        <v>1563</v>
      </c>
      <c r="O71" s="15" t="s">
        <v>1563</v>
      </c>
      <c r="P71" s="15">
        <v>37.799999999999997</v>
      </c>
      <c r="Q71" s="15">
        <v>568</v>
      </c>
      <c r="R71" s="15">
        <v>1221</v>
      </c>
      <c r="S71" s="15">
        <v>5635</v>
      </c>
      <c r="T71" s="15">
        <v>10134</v>
      </c>
      <c r="U71" s="15">
        <v>2359</v>
      </c>
      <c r="V71" s="97">
        <v>69</v>
      </c>
    </row>
    <row r="72" spans="1:22">
      <c r="A72" t="s">
        <v>3821</v>
      </c>
      <c r="B72" s="15" t="s">
        <v>1572</v>
      </c>
      <c r="C72" s="15">
        <v>800000</v>
      </c>
      <c r="D72" s="15">
        <v>175</v>
      </c>
      <c r="E72" s="15">
        <v>175</v>
      </c>
      <c r="F72" s="15">
        <v>175</v>
      </c>
      <c r="G72" s="15">
        <v>175</v>
      </c>
      <c r="H72" s="96">
        <v>0</v>
      </c>
      <c r="I72" s="15">
        <v>0</v>
      </c>
      <c r="J72" s="15">
        <v>0</v>
      </c>
      <c r="K72" s="15">
        <v>0</v>
      </c>
      <c r="L72" s="15" t="s">
        <v>1563</v>
      </c>
      <c r="M72" s="15" t="s">
        <v>1563</v>
      </c>
      <c r="N72" s="15" t="s">
        <v>1563</v>
      </c>
      <c r="O72" s="15" t="s">
        <v>1563</v>
      </c>
      <c r="P72" s="15">
        <v>38.799999999999997</v>
      </c>
      <c r="Q72" s="15">
        <v>735</v>
      </c>
      <c r="R72" s="15">
        <v>1580</v>
      </c>
      <c r="S72" s="15">
        <v>7292</v>
      </c>
      <c r="T72" s="15">
        <v>13114</v>
      </c>
      <c r="U72" s="15">
        <v>2365</v>
      </c>
      <c r="V72" s="97">
        <v>70</v>
      </c>
    </row>
    <row r="73" spans="1:22">
      <c r="A73" t="s">
        <v>3821</v>
      </c>
      <c r="B73" s="15" t="s">
        <v>1573</v>
      </c>
      <c r="C73" s="15">
        <v>850000</v>
      </c>
      <c r="D73" s="15">
        <v>195</v>
      </c>
      <c r="E73" s="15">
        <v>195</v>
      </c>
      <c r="F73" s="15">
        <v>195</v>
      </c>
      <c r="G73" s="15">
        <v>195</v>
      </c>
      <c r="H73" s="15">
        <v>0</v>
      </c>
      <c r="I73" s="15">
        <v>0</v>
      </c>
      <c r="J73" s="15">
        <v>0</v>
      </c>
      <c r="K73" s="15">
        <v>0</v>
      </c>
      <c r="L73" s="15" t="s">
        <v>1563</v>
      </c>
      <c r="M73" s="15" t="s">
        <v>1563</v>
      </c>
      <c r="N73" s="15" t="s">
        <v>1563</v>
      </c>
      <c r="O73" s="15" t="s">
        <v>1563</v>
      </c>
      <c r="P73" s="15">
        <v>40.4</v>
      </c>
      <c r="Q73" s="15">
        <v>1250</v>
      </c>
      <c r="R73" s="15">
        <v>2688</v>
      </c>
      <c r="S73" s="15">
        <v>12405</v>
      </c>
      <c r="T73" s="15">
        <v>22310</v>
      </c>
      <c r="U73" s="15">
        <v>2374</v>
      </c>
      <c r="V73" s="97">
        <v>71</v>
      </c>
    </row>
    <row r="74" spans="1:22">
      <c r="A74" t="s">
        <v>424</v>
      </c>
      <c r="B74" s="15" t="s">
        <v>1080</v>
      </c>
      <c r="C74" s="15">
        <v>1600</v>
      </c>
      <c r="D74" s="15">
        <v>4</v>
      </c>
      <c r="E74" s="15">
        <v>4</v>
      </c>
      <c r="F74" s="15">
        <v>3</v>
      </c>
      <c r="G74" s="15">
        <v>4</v>
      </c>
      <c r="H74" s="15">
        <v>5</v>
      </c>
      <c r="I74" s="15">
        <v>10</v>
      </c>
      <c r="J74" s="15">
        <v>20</v>
      </c>
      <c r="K74" s="15">
        <v>20</v>
      </c>
      <c r="L74" s="15" t="s">
        <v>1019</v>
      </c>
      <c r="M74" s="15" t="s">
        <v>992</v>
      </c>
      <c r="N74" s="15" t="s">
        <v>993</v>
      </c>
      <c r="O74" s="15" t="s">
        <v>994</v>
      </c>
      <c r="P74" s="15">
        <v>0.6</v>
      </c>
      <c r="Q74" s="15">
        <v>1.2</v>
      </c>
      <c r="R74" s="15">
        <v>3</v>
      </c>
      <c r="S74" s="15">
        <v>4</v>
      </c>
      <c r="T74" s="15">
        <v>6</v>
      </c>
      <c r="U74" s="15">
        <v>2189</v>
      </c>
      <c r="V74" s="97">
        <v>72</v>
      </c>
    </row>
    <row r="75" spans="1:22">
      <c r="A75" t="s">
        <v>424</v>
      </c>
      <c r="B75" s="15" t="s">
        <v>1081</v>
      </c>
      <c r="C75" s="15">
        <v>1600</v>
      </c>
      <c r="D75" s="15">
        <v>6</v>
      </c>
      <c r="E75" s="15">
        <v>6</v>
      </c>
      <c r="F75" s="15">
        <v>5</v>
      </c>
      <c r="G75" s="15">
        <v>6</v>
      </c>
      <c r="H75" s="15">
        <v>10</v>
      </c>
      <c r="I75" s="15">
        <v>20</v>
      </c>
      <c r="J75" s="15">
        <v>30</v>
      </c>
      <c r="K75" s="15">
        <v>30</v>
      </c>
      <c r="L75" s="15" t="s">
        <v>1019</v>
      </c>
      <c r="M75" s="15" t="s">
        <v>992</v>
      </c>
      <c r="N75" s="15" t="s">
        <v>993</v>
      </c>
      <c r="O75" s="15" t="s">
        <v>994</v>
      </c>
      <c r="P75" s="15">
        <v>0.6</v>
      </c>
      <c r="Q75" s="15">
        <v>1.3</v>
      </c>
      <c r="R75" s="15">
        <v>4</v>
      </c>
      <c r="S75" s="15">
        <v>5</v>
      </c>
      <c r="T75" s="15">
        <v>6</v>
      </c>
      <c r="U75" s="15">
        <v>2213</v>
      </c>
      <c r="V75" s="97">
        <v>73</v>
      </c>
    </row>
    <row r="76" spans="1:22">
      <c r="A76" t="s">
        <v>424</v>
      </c>
      <c r="B76" s="15" t="s">
        <v>1082</v>
      </c>
      <c r="C76" s="15">
        <v>20000</v>
      </c>
      <c r="D76" s="15">
        <v>8</v>
      </c>
      <c r="E76" s="15">
        <v>9</v>
      </c>
      <c r="F76" s="15">
        <v>7</v>
      </c>
      <c r="G76" s="15">
        <v>9</v>
      </c>
      <c r="H76" s="15">
        <v>10</v>
      </c>
      <c r="I76" s="15">
        <v>20</v>
      </c>
      <c r="J76" s="15">
        <v>30</v>
      </c>
      <c r="K76" s="15">
        <v>45</v>
      </c>
      <c r="L76" s="15" t="s">
        <v>992</v>
      </c>
      <c r="M76" s="15" t="s">
        <v>993</v>
      </c>
      <c r="N76" s="15" t="s">
        <v>994</v>
      </c>
      <c r="O76" s="15" t="s">
        <v>1056</v>
      </c>
      <c r="P76" s="15">
        <v>1.5</v>
      </c>
      <c r="Q76" s="15">
        <v>32</v>
      </c>
      <c r="R76" s="15">
        <v>90</v>
      </c>
      <c r="S76" s="15">
        <v>104</v>
      </c>
      <c r="T76" s="15">
        <v>140</v>
      </c>
      <c r="U76" s="15">
        <v>2196</v>
      </c>
      <c r="V76" s="97">
        <v>74</v>
      </c>
    </row>
    <row r="77" spans="1:22">
      <c r="A77" t="s">
        <v>424</v>
      </c>
      <c r="B77" s="15" t="s">
        <v>1083</v>
      </c>
      <c r="C77" s="15">
        <v>20000</v>
      </c>
      <c r="D77" s="15">
        <v>10</v>
      </c>
      <c r="E77" s="15">
        <v>11</v>
      </c>
      <c r="F77" s="15">
        <v>9</v>
      </c>
      <c r="G77" s="15">
        <v>11</v>
      </c>
      <c r="H77" s="15">
        <v>20</v>
      </c>
      <c r="I77" s="15">
        <v>30</v>
      </c>
      <c r="J77" s="15">
        <v>30</v>
      </c>
      <c r="K77" s="15">
        <v>90</v>
      </c>
      <c r="L77" s="15" t="s">
        <v>992</v>
      </c>
      <c r="M77" s="15" t="s">
        <v>993</v>
      </c>
      <c r="N77" s="15" t="s">
        <v>994</v>
      </c>
      <c r="O77" s="15" t="s">
        <v>1056</v>
      </c>
      <c r="P77" s="15">
        <v>1.5</v>
      </c>
      <c r="Q77" s="15">
        <v>33</v>
      </c>
      <c r="R77" s="15">
        <v>92</v>
      </c>
      <c r="S77" s="15">
        <v>108</v>
      </c>
      <c r="T77" s="15">
        <v>144</v>
      </c>
      <c r="U77" s="15">
        <v>2218</v>
      </c>
      <c r="V77" s="97">
        <v>75</v>
      </c>
    </row>
    <row r="78" spans="1:22">
      <c r="A78" t="s">
        <v>424</v>
      </c>
      <c r="B78" s="15" t="s">
        <v>1084</v>
      </c>
      <c r="C78" s="15">
        <v>20000</v>
      </c>
      <c r="D78" s="15">
        <v>14</v>
      </c>
      <c r="E78" s="15">
        <v>15</v>
      </c>
      <c r="F78" s="15">
        <v>13</v>
      </c>
      <c r="G78" s="15">
        <v>15</v>
      </c>
      <c r="H78" s="15">
        <v>20</v>
      </c>
      <c r="I78" s="15">
        <v>60</v>
      </c>
      <c r="J78" s="15">
        <v>80</v>
      </c>
      <c r="K78" s="15">
        <v>90</v>
      </c>
      <c r="L78" s="15" t="s">
        <v>1085</v>
      </c>
      <c r="M78" s="15" t="s">
        <v>1086</v>
      </c>
      <c r="N78" s="15" t="s">
        <v>1087</v>
      </c>
      <c r="O78" s="15" t="s">
        <v>1088</v>
      </c>
      <c r="P78" s="15">
        <v>1.5</v>
      </c>
      <c r="Q78" s="15">
        <v>34</v>
      </c>
      <c r="R78" s="15">
        <v>95</v>
      </c>
      <c r="S78" s="15">
        <v>111</v>
      </c>
      <c r="T78" s="15">
        <v>148</v>
      </c>
      <c r="U78" s="15">
        <v>2223</v>
      </c>
      <c r="V78" s="97">
        <v>76</v>
      </c>
    </row>
    <row r="79" spans="1:22">
      <c r="A79" t="s">
        <v>424</v>
      </c>
      <c r="B79" s="15" t="s">
        <v>1089</v>
      </c>
      <c r="C79" s="15">
        <v>20000</v>
      </c>
      <c r="D79" s="15">
        <v>16</v>
      </c>
      <c r="E79" s="15">
        <v>17</v>
      </c>
      <c r="F79" s="15">
        <v>15</v>
      </c>
      <c r="G79" s="15">
        <v>17</v>
      </c>
      <c r="H79" s="15">
        <v>20</v>
      </c>
      <c r="I79" s="15">
        <v>60</v>
      </c>
      <c r="J79" s="15">
        <v>60</v>
      </c>
      <c r="K79" s="15">
        <v>135</v>
      </c>
      <c r="L79" s="15" t="s">
        <v>993</v>
      </c>
      <c r="M79" s="15" t="s">
        <v>994</v>
      </c>
      <c r="N79" s="15" t="s">
        <v>1056</v>
      </c>
      <c r="O79" s="15" t="s">
        <v>1013</v>
      </c>
      <c r="P79" s="15">
        <v>1.5</v>
      </c>
      <c r="Q79" s="15">
        <v>35</v>
      </c>
      <c r="R79" s="15">
        <v>98</v>
      </c>
      <c r="S79" s="15">
        <v>114</v>
      </c>
      <c r="T79" s="15">
        <v>153</v>
      </c>
      <c r="U79" s="15">
        <v>2226</v>
      </c>
      <c r="V79" s="97">
        <v>77</v>
      </c>
    </row>
    <row r="80" spans="1:22">
      <c r="A80" t="s">
        <v>424</v>
      </c>
      <c r="B80" s="15" t="s">
        <v>1090</v>
      </c>
      <c r="C80" s="15">
        <v>30000</v>
      </c>
      <c r="D80" s="15">
        <v>12</v>
      </c>
      <c r="E80" s="15">
        <v>13</v>
      </c>
      <c r="F80" s="15">
        <v>11</v>
      </c>
      <c r="G80" s="15">
        <v>13</v>
      </c>
      <c r="H80" s="15">
        <v>10</v>
      </c>
      <c r="I80" s="15">
        <v>30</v>
      </c>
      <c r="J80" s="15">
        <v>60</v>
      </c>
      <c r="K80" s="15">
        <v>90</v>
      </c>
      <c r="L80" s="15" t="s">
        <v>992</v>
      </c>
      <c r="M80" s="15" t="s">
        <v>993</v>
      </c>
      <c r="N80" s="15" t="s">
        <v>994</v>
      </c>
      <c r="O80" s="15" t="s">
        <v>1056</v>
      </c>
      <c r="P80" s="15">
        <v>1.7</v>
      </c>
      <c r="Q80" s="15">
        <v>75</v>
      </c>
      <c r="R80" s="15">
        <v>210</v>
      </c>
      <c r="S80" s="15">
        <v>244</v>
      </c>
      <c r="T80" s="15">
        <v>327</v>
      </c>
      <c r="U80" s="15">
        <v>2227</v>
      </c>
      <c r="V80" s="97">
        <v>78</v>
      </c>
    </row>
    <row r="81" spans="1:22">
      <c r="A81" t="s">
        <v>424</v>
      </c>
      <c r="B81" s="15" t="s">
        <v>1091</v>
      </c>
      <c r="C81" s="15">
        <v>30000</v>
      </c>
      <c r="D81" s="15">
        <v>18</v>
      </c>
      <c r="E81" s="15">
        <v>19</v>
      </c>
      <c r="F81" s="15">
        <v>17</v>
      </c>
      <c r="G81" s="15">
        <v>19</v>
      </c>
      <c r="H81" s="15">
        <v>30</v>
      </c>
      <c r="I81" s="15">
        <v>45</v>
      </c>
      <c r="J81" s="15">
        <v>90</v>
      </c>
      <c r="K81" s="15">
        <v>90</v>
      </c>
      <c r="L81" s="15" t="s">
        <v>993</v>
      </c>
      <c r="M81" s="15" t="s">
        <v>994</v>
      </c>
      <c r="N81" s="15" t="s">
        <v>1056</v>
      </c>
      <c r="O81" s="15" t="s">
        <v>1013</v>
      </c>
      <c r="P81" s="15">
        <v>1.7</v>
      </c>
      <c r="Q81" s="15">
        <v>79</v>
      </c>
      <c r="R81" s="15">
        <v>221</v>
      </c>
      <c r="S81" s="15">
        <v>257</v>
      </c>
      <c r="T81" s="15">
        <v>344</v>
      </c>
      <c r="U81" s="15">
        <v>2240</v>
      </c>
      <c r="V81" s="97">
        <v>79</v>
      </c>
    </row>
    <row r="82" spans="1:22">
      <c r="A82" t="s">
        <v>424</v>
      </c>
      <c r="B82" s="15" t="s">
        <v>1092</v>
      </c>
      <c r="C82" s="15">
        <v>40000</v>
      </c>
      <c r="D82" s="15">
        <v>20</v>
      </c>
      <c r="E82" s="15">
        <v>21</v>
      </c>
      <c r="F82" s="15">
        <v>19</v>
      </c>
      <c r="G82" s="15">
        <v>21</v>
      </c>
      <c r="H82" s="15">
        <v>20</v>
      </c>
      <c r="I82" s="15">
        <v>60</v>
      </c>
      <c r="J82" s="15">
        <v>90</v>
      </c>
      <c r="K82" s="15">
        <v>120</v>
      </c>
      <c r="L82" s="15" t="s">
        <v>985</v>
      </c>
      <c r="M82" s="15" t="s">
        <v>1052</v>
      </c>
      <c r="N82" s="15" t="s">
        <v>1059</v>
      </c>
      <c r="O82" s="15" t="s">
        <v>1031</v>
      </c>
      <c r="P82" s="15">
        <v>1.9</v>
      </c>
      <c r="Q82" s="15">
        <v>108</v>
      </c>
      <c r="R82" s="15">
        <v>302</v>
      </c>
      <c r="S82" s="15">
        <v>351</v>
      </c>
      <c r="T82" s="15">
        <v>470</v>
      </c>
      <c r="U82" s="15">
        <v>2253</v>
      </c>
      <c r="V82" s="97">
        <v>80</v>
      </c>
    </row>
    <row r="83" spans="1:22">
      <c r="A83" t="s">
        <v>424</v>
      </c>
      <c r="B83" s="15" t="s">
        <v>1093</v>
      </c>
      <c r="C83" s="15">
        <v>40000</v>
      </c>
      <c r="D83" s="15">
        <v>22</v>
      </c>
      <c r="E83" s="15">
        <v>23</v>
      </c>
      <c r="F83" s="15">
        <v>20</v>
      </c>
      <c r="G83" s="15">
        <v>23</v>
      </c>
      <c r="H83" s="15">
        <v>45</v>
      </c>
      <c r="I83" s="15">
        <v>60</v>
      </c>
      <c r="J83" s="15">
        <v>120</v>
      </c>
      <c r="K83" s="15">
        <v>170</v>
      </c>
      <c r="L83" s="15" t="s">
        <v>985</v>
      </c>
      <c r="M83" s="15" t="s">
        <v>1052</v>
      </c>
      <c r="N83" s="15" t="s">
        <v>1059</v>
      </c>
      <c r="O83" s="15" t="s">
        <v>1031</v>
      </c>
      <c r="P83" s="15">
        <v>1.9</v>
      </c>
      <c r="Q83" s="15">
        <v>110</v>
      </c>
      <c r="R83" s="15">
        <v>308</v>
      </c>
      <c r="S83" s="15">
        <v>358</v>
      </c>
      <c r="T83" s="15">
        <v>479</v>
      </c>
      <c r="U83" s="15">
        <v>2262</v>
      </c>
      <c r="V83" s="97">
        <v>81</v>
      </c>
    </row>
    <row r="84" spans="1:22">
      <c r="A84" t="s">
        <v>424</v>
      </c>
      <c r="B84" s="15" t="s">
        <v>1094</v>
      </c>
      <c r="C84" s="15">
        <v>40000</v>
      </c>
      <c r="D84" s="15">
        <v>26</v>
      </c>
      <c r="E84" s="15">
        <v>28</v>
      </c>
      <c r="F84" s="15">
        <v>24</v>
      </c>
      <c r="G84" s="15">
        <v>28</v>
      </c>
      <c r="H84" s="15">
        <v>30</v>
      </c>
      <c r="I84" s="15">
        <v>90</v>
      </c>
      <c r="J84" s="15">
        <v>150</v>
      </c>
      <c r="K84" s="15">
        <v>150</v>
      </c>
      <c r="L84" s="15" t="s">
        <v>985</v>
      </c>
      <c r="M84" s="15" t="s">
        <v>1052</v>
      </c>
      <c r="N84" s="15" t="s">
        <v>1059</v>
      </c>
      <c r="O84" s="15" t="s">
        <v>1031</v>
      </c>
      <c r="P84" s="15">
        <v>1.9</v>
      </c>
      <c r="Q84" s="15">
        <v>114</v>
      </c>
      <c r="R84" s="15">
        <v>319</v>
      </c>
      <c r="S84" s="15">
        <v>371</v>
      </c>
      <c r="T84" s="15">
        <v>496</v>
      </c>
      <c r="U84" s="15">
        <v>2268</v>
      </c>
      <c r="V84" s="97">
        <v>82</v>
      </c>
    </row>
    <row r="85" spans="1:22">
      <c r="A85" t="s">
        <v>424</v>
      </c>
      <c r="B85" s="15" t="s">
        <v>1095</v>
      </c>
      <c r="C85" s="15">
        <v>50000</v>
      </c>
      <c r="D85" s="15">
        <v>24</v>
      </c>
      <c r="E85" s="15">
        <v>26</v>
      </c>
      <c r="F85" s="15">
        <v>22</v>
      </c>
      <c r="G85" s="15">
        <v>26</v>
      </c>
      <c r="H85" s="15">
        <v>30</v>
      </c>
      <c r="I85" s="15">
        <v>60</v>
      </c>
      <c r="J85" s="15">
        <v>100</v>
      </c>
      <c r="K85" s="15">
        <v>120</v>
      </c>
      <c r="L85" s="15" t="s">
        <v>992</v>
      </c>
      <c r="M85" s="15" t="s">
        <v>993</v>
      </c>
      <c r="N85" s="15" t="s">
        <v>994</v>
      </c>
      <c r="O85" s="15" t="s">
        <v>1056</v>
      </c>
      <c r="P85" s="15">
        <v>3.8</v>
      </c>
      <c r="Q85" s="15">
        <v>186</v>
      </c>
      <c r="R85" s="15">
        <v>521</v>
      </c>
      <c r="S85" s="15">
        <v>605</v>
      </c>
      <c r="T85" s="15">
        <v>810</v>
      </c>
      <c r="U85" s="15">
        <v>2267</v>
      </c>
      <c r="V85" s="97">
        <v>83</v>
      </c>
    </row>
    <row r="86" spans="1:22">
      <c r="A86" t="s">
        <v>424</v>
      </c>
      <c r="B86" s="15" t="s">
        <v>1096</v>
      </c>
      <c r="C86" s="15">
        <v>50000</v>
      </c>
      <c r="D86" s="15">
        <v>28</v>
      </c>
      <c r="E86" s="15">
        <v>30</v>
      </c>
      <c r="F86" s="15">
        <v>26</v>
      </c>
      <c r="G86" s="15">
        <v>30</v>
      </c>
      <c r="H86" s="96">
        <v>45</v>
      </c>
      <c r="I86" s="15">
        <v>120</v>
      </c>
      <c r="J86" s="15">
        <v>90</v>
      </c>
      <c r="K86" s="15">
        <v>195</v>
      </c>
      <c r="L86" s="15" t="s">
        <v>992</v>
      </c>
      <c r="M86" s="15" t="s">
        <v>993</v>
      </c>
      <c r="N86" s="15" t="s">
        <v>994</v>
      </c>
      <c r="O86" s="15" t="s">
        <v>1056</v>
      </c>
      <c r="P86" s="15">
        <v>3.8</v>
      </c>
      <c r="Q86" s="15">
        <v>192</v>
      </c>
      <c r="R86" s="15">
        <v>538</v>
      </c>
      <c r="S86" s="15">
        <v>624</v>
      </c>
      <c r="T86" s="15">
        <v>836</v>
      </c>
      <c r="U86" s="15">
        <v>2276</v>
      </c>
      <c r="V86" s="97">
        <v>84</v>
      </c>
    </row>
    <row r="87" spans="1:22">
      <c r="A87" t="s">
        <v>424</v>
      </c>
      <c r="B87" s="15" t="s">
        <v>1097</v>
      </c>
      <c r="C87" s="15">
        <v>70000</v>
      </c>
      <c r="D87" s="15">
        <v>30</v>
      </c>
      <c r="E87" s="15">
        <v>32</v>
      </c>
      <c r="F87" s="15">
        <v>28</v>
      </c>
      <c r="G87" s="15">
        <v>32</v>
      </c>
      <c r="H87" s="15">
        <v>60</v>
      </c>
      <c r="I87" s="15">
        <v>90</v>
      </c>
      <c r="J87" s="15">
        <v>170</v>
      </c>
      <c r="K87" s="15">
        <v>255</v>
      </c>
      <c r="L87" s="15" t="s">
        <v>991</v>
      </c>
      <c r="M87" s="15" t="s">
        <v>1023</v>
      </c>
      <c r="N87" s="15" t="s">
        <v>985</v>
      </c>
      <c r="O87" s="15" t="s">
        <v>1052</v>
      </c>
      <c r="P87" s="15">
        <v>4.3</v>
      </c>
      <c r="Q87" s="15">
        <v>341</v>
      </c>
      <c r="R87" s="15">
        <v>955</v>
      </c>
      <c r="S87" s="15">
        <v>1109</v>
      </c>
      <c r="T87" s="15">
        <v>1484</v>
      </c>
      <c r="U87" s="15">
        <v>2281</v>
      </c>
      <c r="V87" s="97">
        <v>85</v>
      </c>
    </row>
    <row r="88" spans="1:22">
      <c r="A88" t="s">
        <v>424</v>
      </c>
      <c r="B88" s="15" t="s">
        <v>1098</v>
      </c>
      <c r="C88" s="15">
        <v>70000</v>
      </c>
      <c r="D88" s="15">
        <v>32</v>
      </c>
      <c r="E88" s="15">
        <v>34</v>
      </c>
      <c r="F88" s="15">
        <v>30</v>
      </c>
      <c r="G88" s="15">
        <v>34</v>
      </c>
      <c r="H88" s="15">
        <v>60</v>
      </c>
      <c r="I88" s="15">
        <v>90</v>
      </c>
      <c r="J88" s="15">
        <v>135</v>
      </c>
      <c r="K88" s="15">
        <v>255</v>
      </c>
      <c r="L88" s="15" t="s">
        <v>991</v>
      </c>
      <c r="M88" s="15" t="s">
        <v>1023</v>
      </c>
      <c r="N88" s="15" t="s">
        <v>985</v>
      </c>
      <c r="O88" s="15" t="s">
        <v>1052</v>
      </c>
      <c r="P88" s="15">
        <v>4.3</v>
      </c>
      <c r="Q88" s="15">
        <v>347</v>
      </c>
      <c r="R88" s="15">
        <v>972</v>
      </c>
      <c r="S88" s="15">
        <v>1128</v>
      </c>
      <c r="T88" s="15">
        <v>1510</v>
      </c>
      <c r="U88" s="15">
        <v>2286</v>
      </c>
      <c r="V88" s="97">
        <v>86</v>
      </c>
    </row>
    <row r="89" spans="1:22">
      <c r="A89" t="s">
        <v>424</v>
      </c>
      <c r="B89" s="15" t="s">
        <v>1099</v>
      </c>
      <c r="C89" s="15">
        <v>70000</v>
      </c>
      <c r="D89" s="15">
        <v>36</v>
      </c>
      <c r="E89" s="15">
        <v>38</v>
      </c>
      <c r="F89" s="15">
        <v>34</v>
      </c>
      <c r="G89" s="15">
        <v>38</v>
      </c>
      <c r="H89" s="15">
        <v>45</v>
      </c>
      <c r="I89" s="15">
        <v>90</v>
      </c>
      <c r="J89" s="15">
        <v>150</v>
      </c>
      <c r="K89" s="15">
        <v>255</v>
      </c>
      <c r="L89" s="15" t="s">
        <v>991</v>
      </c>
      <c r="M89" s="15" t="s">
        <v>1023</v>
      </c>
      <c r="N89" s="15" t="s">
        <v>985</v>
      </c>
      <c r="O89" s="15" t="s">
        <v>1052</v>
      </c>
      <c r="P89" s="15">
        <v>4.3</v>
      </c>
      <c r="Q89" s="15">
        <v>358</v>
      </c>
      <c r="R89" s="15">
        <v>1002</v>
      </c>
      <c r="S89" s="15">
        <v>1164</v>
      </c>
      <c r="T89" s="15">
        <v>1558</v>
      </c>
      <c r="U89" s="15">
        <v>2297</v>
      </c>
      <c r="V89" s="97">
        <v>87</v>
      </c>
    </row>
    <row r="90" spans="1:22">
      <c r="A90" t="s">
        <v>424</v>
      </c>
      <c r="B90" s="15" t="s">
        <v>1100</v>
      </c>
      <c r="C90" s="15">
        <v>70000</v>
      </c>
      <c r="D90" s="15">
        <v>38</v>
      </c>
      <c r="E90" s="15">
        <v>40</v>
      </c>
      <c r="F90" s="15">
        <v>36</v>
      </c>
      <c r="G90" s="15">
        <v>40</v>
      </c>
      <c r="H90" s="15">
        <v>80</v>
      </c>
      <c r="I90" s="15">
        <v>90</v>
      </c>
      <c r="J90" s="15">
        <v>170</v>
      </c>
      <c r="K90" s="15">
        <v>310</v>
      </c>
      <c r="L90" s="15" t="s">
        <v>991</v>
      </c>
      <c r="M90" s="15" t="s">
        <v>1023</v>
      </c>
      <c r="N90" s="15" t="s">
        <v>985</v>
      </c>
      <c r="O90" s="15" t="s">
        <v>1052</v>
      </c>
      <c r="P90" s="15">
        <v>4.3</v>
      </c>
      <c r="Q90" s="15">
        <v>363</v>
      </c>
      <c r="R90" s="15">
        <v>1016</v>
      </c>
      <c r="S90" s="15">
        <v>1180</v>
      </c>
      <c r="T90" s="15">
        <v>1580</v>
      </c>
      <c r="U90" s="15">
        <v>2306</v>
      </c>
      <c r="V90" s="97">
        <v>88</v>
      </c>
    </row>
    <row r="91" spans="1:22">
      <c r="A91" t="s">
        <v>424</v>
      </c>
      <c r="B91" s="15" t="s">
        <v>1101</v>
      </c>
      <c r="C91" s="15">
        <v>100000</v>
      </c>
      <c r="D91" s="15">
        <v>52</v>
      </c>
      <c r="E91" s="15">
        <v>55</v>
      </c>
      <c r="F91" s="15">
        <v>49</v>
      </c>
      <c r="G91" s="15">
        <v>55</v>
      </c>
      <c r="H91" s="15">
        <v>90</v>
      </c>
      <c r="I91" s="15">
        <v>225</v>
      </c>
      <c r="J91" s="15">
        <v>225</v>
      </c>
      <c r="K91" s="15">
        <v>410</v>
      </c>
      <c r="L91" s="15" t="s">
        <v>1023</v>
      </c>
      <c r="M91" s="15" t="s">
        <v>985</v>
      </c>
      <c r="N91" s="15" t="s">
        <v>1052</v>
      </c>
      <c r="O91" s="15" t="s">
        <v>1059</v>
      </c>
      <c r="P91" s="15">
        <v>8.5</v>
      </c>
      <c r="Q91" s="15">
        <v>684</v>
      </c>
      <c r="R91" s="15">
        <v>1915</v>
      </c>
      <c r="S91" s="15">
        <v>2223</v>
      </c>
      <c r="T91" s="15">
        <v>2976</v>
      </c>
      <c r="U91" s="15">
        <v>2322</v>
      </c>
      <c r="V91" s="97">
        <v>89</v>
      </c>
    </row>
    <row r="92" spans="1:22">
      <c r="A92" t="s">
        <v>424</v>
      </c>
      <c r="B92" s="15" t="s">
        <v>1102</v>
      </c>
      <c r="C92" s="15">
        <v>100000</v>
      </c>
      <c r="D92" s="96">
        <v>56</v>
      </c>
      <c r="E92" s="96">
        <v>60</v>
      </c>
      <c r="F92" s="96">
        <v>53</v>
      </c>
      <c r="G92" s="15">
        <v>60</v>
      </c>
      <c r="H92" s="15">
        <v>90</v>
      </c>
      <c r="I92" s="15">
        <v>150</v>
      </c>
      <c r="J92" s="15">
        <v>255</v>
      </c>
      <c r="K92" s="15">
        <v>410</v>
      </c>
      <c r="L92" s="15" t="s">
        <v>1023</v>
      </c>
      <c r="M92" s="15" t="s">
        <v>985</v>
      </c>
      <c r="N92" s="15" t="s">
        <v>1052</v>
      </c>
      <c r="O92" s="15" t="s">
        <v>1059</v>
      </c>
      <c r="P92" s="15">
        <v>8.5</v>
      </c>
      <c r="Q92" s="15">
        <v>702</v>
      </c>
      <c r="R92" s="15">
        <v>1966</v>
      </c>
      <c r="S92" s="15">
        <v>2282</v>
      </c>
      <c r="T92" s="15">
        <v>3054</v>
      </c>
      <c r="U92" s="15">
        <v>2329</v>
      </c>
      <c r="V92" s="97">
        <v>90</v>
      </c>
    </row>
    <row r="93" spans="1:22">
      <c r="A93" t="s">
        <v>424</v>
      </c>
      <c r="B93" s="15" t="s">
        <v>1103</v>
      </c>
      <c r="C93" s="15">
        <v>80000</v>
      </c>
      <c r="D93" s="96">
        <v>40</v>
      </c>
      <c r="E93" s="96">
        <v>43</v>
      </c>
      <c r="F93" s="96">
        <v>38</v>
      </c>
      <c r="G93" s="15">
        <v>43</v>
      </c>
      <c r="H93" s="15">
        <v>60</v>
      </c>
      <c r="I93" s="15">
        <v>90</v>
      </c>
      <c r="J93" s="15">
        <v>170</v>
      </c>
      <c r="K93" s="15">
        <v>255</v>
      </c>
      <c r="L93" s="15" t="s">
        <v>1019</v>
      </c>
      <c r="M93" s="15" t="s">
        <v>992</v>
      </c>
      <c r="N93" s="15" t="s">
        <v>993</v>
      </c>
      <c r="O93" s="15" t="s">
        <v>994</v>
      </c>
      <c r="P93" s="15">
        <v>5.9</v>
      </c>
      <c r="Q93" s="15">
        <v>420</v>
      </c>
      <c r="R93" s="15">
        <v>1176</v>
      </c>
      <c r="S93" s="15">
        <v>1365</v>
      </c>
      <c r="T93" s="15">
        <v>1827</v>
      </c>
      <c r="U93" s="15">
        <v>2334</v>
      </c>
      <c r="V93" s="97">
        <v>91</v>
      </c>
    </row>
    <row r="94" spans="1:22">
      <c r="A94" t="s">
        <v>424</v>
      </c>
      <c r="B94" s="15" t="s">
        <v>1104</v>
      </c>
      <c r="C94" s="15">
        <v>80000</v>
      </c>
      <c r="D94" s="15">
        <v>42</v>
      </c>
      <c r="E94" s="15">
        <v>45</v>
      </c>
      <c r="F94" s="15">
        <v>39</v>
      </c>
      <c r="G94" s="15">
        <v>45</v>
      </c>
      <c r="H94" s="15">
        <v>45</v>
      </c>
      <c r="I94" s="15">
        <v>150</v>
      </c>
      <c r="J94" s="15">
        <v>225</v>
      </c>
      <c r="K94" s="15">
        <v>365</v>
      </c>
      <c r="L94" s="15" t="s">
        <v>1019</v>
      </c>
      <c r="M94" s="15" t="s">
        <v>992</v>
      </c>
      <c r="N94" s="15" t="s">
        <v>993</v>
      </c>
      <c r="O94" s="15" t="s">
        <v>994</v>
      </c>
      <c r="P94" s="15">
        <v>5.9</v>
      </c>
      <c r="Q94" s="15">
        <v>426</v>
      </c>
      <c r="R94" s="15">
        <v>1193</v>
      </c>
      <c r="S94" s="15">
        <v>1385</v>
      </c>
      <c r="T94" s="15">
        <v>1854</v>
      </c>
      <c r="U94" s="15">
        <v>2338</v>
      </c>
      <c r="V94" s="97">
        <v>92</v>
      </c>
    </row>
    <row r="95" spans="1:22">
      <c r="A95" t="s">
        <v>424</v>
      </c>
      <c r="B95" s="15" t="s">
        <v>1105</v>
      </c>
      <c r="C95" s="15">
        <v>80000</v>
      </c>
      <c r="D95" s="15">
        <v>46</v>
      </c>
      <c r="E95" s="15">
        <v>49</v>
      </c>
      <c r="F95" s="15">
        <v>43</v>
      </c>
      <c r="G95" s="15">
        <v>49</v>
      </c>
      <c r="H95" s="15">
        <v>90</v>
      </c>
      <c r="I95" s="15">
        <v>170</v>
      </c>
      <c r="J95" s="15">
        <v>195</v>
      </c>
      <c r="K95" s="15">
        <v>255</v>
      </c>
      <c r="L95" s="15" t="s">
        <v>1019</v>
      </c>
      <c r="M95" s="15" t="s">
        <v>992</v>
      </c>
      <c r="N95" s="15" t="s">
        <v>993</v>
      </c>
      <c r="O95" s="15" t="s">
        <v>994</v>
      </c>
      <c r="P95" s="15">
        <v>5.9</v>
      </c>
      <c r="Q95" s="15">
        <v>438</v>
      </c>
      <c r="R95" s="15">
        <v>1226</v>
      </c>
      <c r="S95" s="15">
        <v>1424</v>
      </c>
      <c r="T95" s="15">
        <v>1906</v>
      </c>
      <c r="U95" s="15">
        <v>2339</v>
      </c>
      <c r="V95" s="97">
        <v>93</v>
      </c>
    </row>
    <row r="96" spans="1:22">
      <c r="A96" t="s">
        <v>424</v>
      </c>
      <c r="B96" s="15" t="s">
        <v>1106</v>
      </c>
      <c r="C96" s="15">
        <v>95000</v>
      </c>
      <c r="D96" s="15">
        <v>60</v>
      </c>
      <c r="E96" s="15">
        <v>64</v>
      </c>
      <c r="F96" s="15">
        <v>57</v>
      </c>
      <c r="G96" s="15">
        <v>64</v>
      </c>
      <c r="H96" s="15">
        <v>120</v>
      </c>
      <c r="I96" s="15">
        <v>170</v>
      </c>
      <c r="J96" s="15">
        <v>255</v>
      </c>
      <c r="K96" s="15">
        <v>365</v>
      </c>
      <c r="L96" s="15" t="s">
        <v>978</v>
      </c>
      <c r="M96" s="15" t="s">
        <v>1019</v>
      </c>
      <c r="N96" s="15" t="s">
        <v>992</v>
      </c>
      <c r="O96" s="15" t="s">
        <v>993</v>
      </c>
      <c r="P96" s="15">
        <v>8.3000000000000007</v>
      </c>
      <c r="Q96" s="15">
        <v>570</v>
      </c>
      <c r="R96" s="15">
        <v>1596</v>
      </c>
      <c r="S96" s="15">
        <v>1853</v>
      </c>
      <c r="T96" s="15">
        <v>2480</v>
      </c>
      <c r="U96" s="15">
        <v>2336</v>
      </c>
      <c r="V96" s="97">
        <v>94</v>
      </c>
    </row>
    <row r="97" spans="1:22">
      <c r="A97" t="s">
        <v>424</v>
      </c>
      <c r="B97" s="15" t="s">
        <v>1107</v>
      </c>
      <c r="C97" s="15">
        <v>95000</v>
      </c>
      <c r="D97" s="15">
        <v>66</v>
      </c>
      <c r="E97" s="15">
        <v>70</v>
      </c>
      <c r="F97" s="15">
        <v>62</v>
      </c>
      <c r="G97" s="15">
        <v>70</v>
      </c>
      <c r="H97" s="15">
        <v>90</v>
      </c>
      <c r="I97" s="15">
        <v>255</v>
      </c>
      <c r="J97" s="15">
        <v>365</v>
      </c>
      <c r="K97" s="15">
        <v>410</v>
      </c>
      <c r="L97" s="15" t="s">
        <v>978</v>
      </c>
      <c r="M97" s="15" t="s">
        <v>1019</v>
      </c>
      <c r="N97" s="15" t="s">
        <v>992</v>
      </c>
      <c r="O97" s="15" t="s">
        <v>993</v>
      </c>
      <c r="P97" s="15">
        <v>8.3000000000000007</v>
      </c>
      <c r="Q97" s="15">
        <v>592</v>
      </c>
      <c r="R97" s="15">
        <v>1658</v>
      </c>
      <c r="S97" s="15">
        <v>1924</v>
      </c>
      <c r="T97" s="15">
        <v>2576</v>
      </c>
      <c r="U97" s="15">
        <v>2343</v>
      </c>
      <c r="V97" s="97">
        <v>95</v>
      </c>
    </row>
    <row r="98" spans="1:22">
      <c r="A98" t="s">
        <v>424</v>
      </c>
      <c r="B98" s="15" t="s">
        <v>1108</v>
      </c>
      <c r="C98" s="15">
        <v>85000</v>
      </c>
      <c r="D98" s="15">
        <v>50</v>
      </c>
      <c r="E98" s="15">
        <v>53</v>
      </c>
      <c r="F98" s="15">
        <v>47</v>
      </c>
      <c r="G98" s="15">
        <v>53</v>
      </c>
      <c r="H98" s="15">
        <v>60</v>
      </c>
      <c r="I98" s="15">
        <v>150</v>
      </c>
      <c r="J98" s="15">
        <v>225</v>
      </c>
      <c r="K98" s="15">
        <v>255</v>
      </c>
      <c r="L98" s="15" t="s">
        <v>977</v>
      </c>
      <c r="M98" s="15" t="s">
        <v>978</v>
      </c>
      <c r="N98" s="15" t="s">
        <v>1019</v>
      </c>
      <c r="O98" s="15" t="s">
        <v>992</v>
      </c>
      <c r="P98" s="15">
        <v>4.8</v>
      </c>
      <c r="Q98" s="15">
        <v>478</v>
      </c>
      <c r="R98" s="15">
        <v>1338</v>
      </c>
      <c r="S98" s="15">
        <v>1554</v>
      </c>
      <c r="T98" s="15">
        <v>2080</v>
      </c>
      <c r="U98" s="15">
        <v>2341</v>
      </c>
      <c r="V98" s="97">
        <v>96</v>
      </c>
    </row>
    <row r="99" spans="1:22">
      <c r="A99" t="s">
        <v>424</v>
      </c>
      <c r="B99" s="15" t="s">
        <v>1109</v>
      </c>
      <c r="C99" s="15">
        <v>85000</v>
      </c>
      <c r="D99" s="15">
        <v>55</v>
      </c>
      <c r="E99" s="15">
        <v>59</v>
      </c>
      <c r="F99" s="15">
        <v>52</v>
      </c>
      <c r="G99" s="15">
        <v>58</v>
      </c>
      <c r="H99" s="15">
        <v>80</v>
      </c>
      <c r="I99" s="15">
        <v>225</v>
      </c>
      <c r="J99" s="15">
        <v>255</v>
      </c>
      <c r="K99" s="15">
        <v>410</v>
      </c>
      <c r="L99" s="15" t="s">
        <v>977</v>
      </c>
      <c r="M99" s="15" t="s">
        <v>978</v>
      </c>
      <c r="N99" s="15" t="s">
        <v>1019</v>
      </c>
      <c r="O99" s="15" t="s">
        <v>992</v>
      </c>
      <c r="P99" s="15">
        <v>4.8</v>
      </c>
      <c r="Q99" s="15">
        <v>494</v>
      </c>
      <c r="R99" s="15">
        <v>1383</v>
      </c>
      <c r="S99" s="15">
        <v>1606</v>
      </c>
      <c r="T99" s="15">
        <v>2149</v>
      </c>
      <c r="U99" s="15">
        <v>2350</v>
      </c>
      <c r="V99" s="97">
        <v>97</v>
      </c>
    </row>
    <row r="100" spans="1:22">
      <c r="A100" t="s">
        <v>424</v>
      </c>
      <c r="B100" s="15" t="s">
        <v>1110</v>
      </c>
      <c r="C100" s="15">
        <v>85000</v>
      </c>
      <c r="D100" s="15">
        <v>58</v>
      </c>
      <c r="E100" s="15">
        <v>62</v>
      </c>
      <c r="F100" s="15">
        <v>55</v>
      </c>
      <c r="G100" s="15">
        <v>61</v>
      </c>
      <c r="H100" s="96">
        <v>60</v>
      </c>
      <c r="I100" s="15">
        <v>170</v>
      </c>
      <c r="J100" s="15">
        <v>255</v>
      </c>
      <c r="K100" s="15">
        <v>365</v>
      </c>
      <c r="L100" s="15" t="s">
        <v>977</v>
      </c>
      <c r="M100" s="15" t="s">
        <v>978</v>
      </c>
      <c r="N100" s="15" t="s">
        <v>1019</v>
      </c>
      <c r="O100" s="15" t="s">
        <v>992</v>
      </c>
      <c r="P100" s="15">
        <v>4.8</v>
      </c>
      <c r="Q100" s="15">
        <v>504</v>
      </c>
      <c r="R100" s="15">
        <v>1411</v>
      </c>
      <c r="S100" s="15">
        <v>1638</v>
      </c>
      <c r="T100" s="15">
        <v>2193</v>
      </c>
      <c r="U100" s="15">
        <v>2351</v>
      </c>
      <c r="V100" s="97">
        <v>98</v>
      </c>
    </row>
    <row r="101" spans="1:22">
      <c r="A101" t="s">
        <v>424</v>
      </c>
      <c r="B101" s="15" t="s">
        <v>1111</v>
      </c>
      <c r="C101" s="15">
        <v>78000</v>
      </c>
      <c r="D101" s="15">
        <v>60</v>
      </c>
      <c r="E101" s="15">
        <v>64</v>
      </c>
      <c r="F101" s="15">
        <v>57</v>
      </c>
      <c r="G101" s="15">
        <v>63</v>
      </c>
      <c r="H101" s="96">
        <v>120</v>
      </c>
      <c r="I101" s="15">
        <v>170</v>
      </c>
      <c r="J101" s="15">
        <v>365</v>
      </c>
      <c r="K101" s="15">
        <v>410</v>
      </c>
      <c r="L101" s="15" t="s">
        <v>983</v>
      </c>
      <c r="M101" s="15" t="s">
        <v>991</v>
      </c>
      <c r="N101" s="15" t="s">
        <v>1023</v>
      </c>
      <c r="O101" s="15" t="s">
        <v>985</v>
      </c>
      <c r="P101" s="15">
        <v>7.4</v>
      </c>
      <c r="Q101" s="15">
        <v>468</v>
      </c>
      <c r="R101" s="15">
        <v>1310</v>
      </c>
      <c r="S101" s="15">
        <v>1521</v>
      </c>
      <c r="T101" s="15">
        <v>2036</v>
      </c>
      <c r="U101" s="15">
        <v>2353</v>
      </c>
      <c r="V101" s="97">
        <v>99</v>
      </c>
    </row>
    <row r="102" spans="1:22">
      <c r="A102" t="s">
        <v>424</v>
      </c>
      <c r="B102" s="15" t="s">
        <v>1112</v>
      </c>
      <c r="C102" s="15">
        <v>78000</v>
      </c>
      <c r="D102" s="15">
        <v>70</v>
      </c>
      <c r="E102" s="15">
        <v>75</v>
      </c>
      <c r="F102" s="15">
        <v>66</v>
      </c>
      <c r="G102" s="15">
        <v>74</v>
      </c>
      <c r="H102" s="96">
        <v>90</v>
      </c>
      <c r="I102" s="15">
        <v>225</v>
      </c>
      <c r="J102" s="15">
        <v>365</v>
      </c>
      <c r="K102" s="15">
        <v>410</v>
      </c>
      <c r="L102" s="15" t="s">
        <v>983</v>
      </c>
      <c r="M102" s="15" t="s">
        <v>991</v>
      </c>
      <c r="N102" s="15" t="s">
        <v>1023</v>
      </c>
      <c r="O102" s="15" t="s">
        <v>985</v>
      </c>
      <c r="P102" s="15">
        <v>7.4</v>
      </c>
      <c r="Q102" s="15">
        <v>497</v>
      </c>
      <c r="R102" s="15">
        <v>1392</v>
      </c>
      <c r="S102" s="15">
        <v>1616</v>
      </c>
      <c r="T102" s="15">
        <v>2162</v>
      </c>
      <c r="U102" s="15">
        <v>2356</v>
      </c>
      <c r="V102" s="97">
        <v>100</v>
      </c>
    </row>
    <row r="103" spans="1:22">
      <c r="A103" t="s">
        <v>424</v>
      </c>
      <c r="B103" s="15" t="s">
        <v>1113</v>
      </c>
      <c r="C103" s="15">
        <v>125000</v>
      </c>
      <c r="D103" s="15">
        <v>90</v>
      </c>
      <c r="E103" s="15">
        <v>96</v>
      </c>
      <c r="F103" s="15">
        <v>85</v>
      </c>
      <c r="G103" s="15">
        <v>95</v>
      </c>
      <c r="H103" s="15">
        <v>170</v>
      </c>
      <c r="I103" s="15">
        <v>410</v>
      </c>
      <c r="J103" s="15">
        <v>310</v>
      </c>
      <c r="K103" s="15">
        <v>620</v>
      </c>
      <c r="L103" s="15" t="s">
        <v>992</v>
      </c>
      <c r="M103" s="15" t="s">
        <v>993</v>
      </c>
      <c r="N103" s="15" t="s">
        <v>994</v>
      </c>
      <c r="O103" s="15" t="s">
        <v>1056</v>
      </c>
      <c r="P103" s="15">
        <v>9.5</v>
      </c>
      <c r="Q103" s="15">
        <v>1068</v>
      </c>
      <c r="R103" s="15">
        <v>2990</v>
      </c>
      <c r="S103" s="15">
        <v>3471</v>
      </c>
      <c r="T103" s="15">
        <v>4646</v>
      </c>
      <c r="U103" s="15">
        <v>2359</v>
      </c>
      <c r="V103" s="97">
        <v>101</v>
      </c>
    </row>
    <row r="104" spans="1:22">
      <c r="A104" t="s">
        <v>425</v>
      </c>
      <c r="B104" s="15" t="s">
        <v>1114</v>
      </c>
      <c r="C104" s="15">
        <v>2600</v>
      </c>
      <c r="D104" s="15">
        <v>4</v>
      </c>
      <c r="E104" s="15">
        <v>4</v>
      </c>
      <c r="F104" s="15">
        <v>4</v>
      </c>
      <c r="G104" s="15">
        <v>4</v>
      </c>
      <c r="H104" s="15">
        <v>2</v>
      </c>
      <c r="I104" s="15">
        <v>7</v>
      </c>
      <c r="J104" s="15">
        <v>7</v>
      </c>
      <c r="K104" s="15">
        <v>7</v>
      </c>
      <c r="L104" s="15" t="s">
        <v>992</v>
      </c>
      <c r="M104" s="15" t="s">
        <v>992</v>
      </c>
      <c r="N104" s="15" t="s">
        <v>993</v>
      </c>
      <c r="O104" s="15" t="s">
        <v>994</v>
      </c>
      <c r="P104" s="15">
        <v>0.9</v>
      </c>
      <c r="Q104" s="15">
        <v>2.7</v>
      </c>
      <c r="R104" s="15">
        <v>5.9</v>
      </c>
      <c r="S104" s="15">
        <v>9</v>
      </c>
      <c r="T104" s="15">
        <v>12</v>
      </c>
      <c r="U104" s="15">
        <v>2236</v>
      </c>
      <c r="V104" s="97">
        <v>102</v>
      </c>
    </row>
    <row r="105" spans="1:22">
      <c r="A105" t="s">
        <v>425</v>
      </c>
      <c r="B105" s="15" t="s">
        <v>1115</v>
      </c>
      <c r="C105" s="15">
        <v>2600</v>
      </c>
      <c r="D105" s="15">
        <v>7</v>
      </c>
      <c r="E105" s="15">
        <v>7</v>
      </c>
      <c r="F105" s="15">
        <v>7</v>
      </c>
      <c r="G105" s="15">
        <v>7</v>
      </c>
      <c r="H105" s="15">
        <v>7</v>
      </c>
      <c r="I105" s="15">
        <v>35</v>
      </c>
      <c r="J105" s="15">
        <v>35</v>
      </c>
      <c r="K105" s="15">
        <v>35</v>
      </c>
      <c r="L105" s="15" t="s">
        <v>992</v>
      </c>
      <c r="M105" s="15" t="s">
        <v>992</v>
      </c>
      <c r="N105" s="15" t="s">
        <v>993</v>
      </c>
      <c r="O105" s="15" t="s">
        <v>994</v>
      </c>
      <c r="P105" s="15">
        <v>0.9</v>
      </c>
      <c r="Q105" s="15">
        <v>2.8</v>
      </c>
      <c r="R105" s="15">
        <v>6.2</v>
      </c>
      <c r="S105" s="15">
        <v>10</v>
      </c>
      <c r="T105" s="15">
        <v>13</v>
      </c>
      <c r="U105" s="15">
        <v>2245</v>
      </c>
      <c r="V105" s="97">
        <v>103</v>
      </c>
    </row>
    <row r="106" spans="1:22">
      <c r="A106" t="s">
        <v>425</v>
      </c>
      <c r="B106" s="15" t="s">
        <v>1116</v>
      </c>
      <c r="C106" s="15">
        <v>15000</v>
      </c>
      <c r="D106" s="15">
        <v>6</v>
      </c>
      <c r="E106" s="15">
        <v>6</v>
      </c>
      <c r="F106" s="15">
        <v>6</v>
      </c>
      <c r="G106" s="15">
        <v>6</v>
      </c>
      <c r="H106" s="15">
        <v>7</v>
      </c>
      <c r="I106" s="15">
        <v>15</v>
      </c>
      <c r="J106" s="15">
        <v>15</v>
      </c>
      <c r="K106" s="15">
        <v>15</v>
      </c>
      <c r="L106" s="15" t="s">
        <v>991</v>
      </c>
      <c r="M106" s="15" t="s">
        <v>992</v>
      </c>
      <c r="N106" s="15" t="s">
        <v>993</v>
      </c>
      <c r="O106" s="15" t="s">
        <v>994</v>
      </c>
      <c r="P106" s="15">
        <v>2</v>
      </c>
      <c r="Q106" s="15">
        <v>31</v>
      </c>
      <c r="R106" s="15">
        <v>68</v>
      </c>
      <c r="S106" s="15">
        <v>101</v>
      </c>
      <c r="T106" s="15">
        <v>135</v>
      </c>
      <c r="U106" s="15">
        <v>2240</v>
      </c>
      <c r="V106" s="97">
        <v>104</v>
      </c>
    </row>
    <row r="107" spans="1:22">
      <c r="A107" t="s">
        <v>425</v>
      </c>
      <c r="B107" s="15" t="s">
        <v>1117</v>
      </c>
      <c r="C107" s="15">
        <v>15000</v>
      </c>
      <c r="D107" s="15">
        <v>11</v>
      </c>
      <c r="E107" s="15">
        <v>11</v>
      </c>
      <c r="F107" s="15">
        <v>11</v>
      </c>
      <c r="G107" s="15">
        <v>11</v>
      </c>
      <c r="H107" s="15">
        <v>15</v>
      </c>
      <c r="I107" s="15">
        <v>35</v>
      </c>
      <c r="J107" s="15">
        <v>35</v>
      </c>
      <c r="K107" s="15">
        <v>35</v>
      </c>
      <c r="L107" s="15" t="s">
        <v>991</v>
      </c>
      <c r="M107" s="15" t="s">
        <v>992</v>
      </c>
      <c r="N107" s="15" t="s">
        <v>993</v>
      </c>
      <c r="O107" s="15" t="s">
        <v>994</v>
      </c>
      <c r="P107" s="15">
        <v>2</v>
      </c>
      <c r="Q107" s="15">
        <v>34</v>
      </c>
      <c r="R107" s="15">
        <v>75</v>
      </c>
      <c r="S107" s="15">
        <v>111</v>
      </c>
      <c r="T107" s="15">
        <v>148</v>
      </c>
      <c r="U107" s="15">
        <v>2246</v>
      </c>
      <c r="V107" s="97">
        <v>105</v>
      </c>
    </row>
    <row r="108" spans="1:22">
      <c r="A108" t="s">
        <v>425</v>
      </c>
      <c r="B108" s="15" t="s">
        <v>1118</v>
      </c>
      <c r="C108" s="15">
        <v>30000</v>
      </c>
      <c r="D108" s="15">
        <v>15</v>
      </c>
      <c r="E108" s="15">
        <v>15</v>
      </c>
      <c r="F108" s="15">
        <v>15</v>
      </c>
      <c r="G108" s="15">
        <v>15</v>
      </c>
      <c r="H108" s="15">
        <v>35</v>
      </c>
      <c r="I108" s="15">
        <v>50</v>
      </c>
      <c r="J108" s="15">
        <v>50</v>
      </c>
      <c r="K108" s="15">
        <v>50</v>
      </c>
      <c r="L108" s="15" t="s">
        <v>1019</v>
      </c>
      <c r="M108" s="15" t="s">
        <v>991</v>
      </c>
      <c r="N108" s="15" t="s">
        <v>1023</v>
      </c>
      <c r="O108" s="15" t="s">
        <v>985</v>
      </c>
      <c r="P108" s="15">
        <v>3.6</v>
      </c>
      <c r="Q108" s="15">
        <v>103</v>
      </c>
      <c r="R108" s="15">
        <v>227</v>
      </c>
      <c r="S108" s="15">
        <v>335</v>
      </c>
      <c r="T108" s="15">
        <v>449</v>
      </c>
      <c r="U108" s="15">
        <v>2253</v>
      </c>
      <c r="V108" s="97">
        <v>106</v>
      </c>
    </row>
    <row r="109" spans="1:22">
      <c r="A109" t="s">
        <v>425</v>
      </c>
      <c r="B109" s="15" t="s">
        <v>1119</v>
      </c>
      <c r="C109" s="15">
        <v>38000</v>
      </c>
      <c r="D109" s="15">
        <v>12</v>
      </c>
      <c r="E109" s="15">
        <v>12</v>
      </c>
      <c r="F109" s="15">
        <v>12</v>
      </c>
      <c r="G109" s="15">
        <v>12</v>
      </c>
      <c r="H109" s="15">
        <v>15</v>
      </c>
      <c r="I109" s="15">
        <v>50</v>
      </c>
      <c r="J109" s="15">
        <v>50</v>
      </c>
      <c r="K109" s="15">
        <v>50</v>
      </c>
      <c r="L109" s="15" t="s">
        <v>1019</v>
      </c>
      <c r="M109" s="15" t="s">
        <v>983</v>
      </c>
      <c r="N109" s="15" t="s">
        <v>991</v>
      </c>
      <c r="O109" s="15" t="s">
        <v>1023</v>
      </c>
      <c r="P109" s="15">
        <v>3.4</v>
      </c>
      <c r="Q109" s="15">
        <v>127</v>
      </c>
      <c r="R109" s="15">
        <v>279</v>
      </c>
      <c r="S109" s="15">
        <v>413</v>
      </c>
      <c r="T109" s="15">
        <v>553</v>
      </c>
      <c r="U109" s="15">
        <v>2254</v>
      </c>
      <c r="V109" s="97">
        <v>107</v>
      </c>
    </row>
    <row r="110" spans="1:22">
      <c r="A110" t="s">
        <v>425</v>
      </c>
      <c r="B110" s="15" t="s">
        <v>1120</v>
      </c>
      <c r="C110" s="15">
        <v>38000</v>
      </c>
      <c r="D110" s="15">
        <v>18</v>
      </c>
      <c r="E110" s="15">
        <v>18</v>
      </c>
      <c r="F110" s="15">
        <v>18</v>
      </c>
      <c r="G110" s="15">
        <v>18</v>
      </c>
      <c r="H110" s="15">
        <v>35</v>
      </c>
      <c r="I110" s="15">
        <v>65</v>
      </c>
      <c r="J110" s="15">
        <v>65</v>
      </c>
      <c r="K110" s="15">
        <v>65</v>
      </c>
      <c r="L110" s="15" t="s">
        <v>1019</v>
      </c>
      <c r="M110" s="15" t="s">
        <v>983</v>
      </c>
      <c r="N110" s="15" t="s">
        <v>991</v>
      </c>
      <c r="O110" s="15" t="s">
        <v>1023</v>
      </c>
      <c r="P110" s="15">
        <v>3.4</v>
      </c>
      <c r="Q110" s="15">
        <v>135</v>
      </c>
      <c r="R110" s="15">
        <v>297</v>
      </c>
      <c r="S110" s="15">
        <v>439</v>
      </c>
      <c r="T110" s="15">
        <v>588</v>
      </c>
      <c r="U110" s="15">
        <v>2266</v>
      </c>
      <c r="V110" s="97">
        <v>108</v>
      </c>
    </row>
    <row r="111" spans="1:22">
      <c r="A111" t="s">
        <v>425</v>
      </c>
      <c r="B111" s="15" t="s">
        <v>1121</v>
      </c>
      <c r="C111" s="15">
        <v>38000</v>
      </c>
      <c r="D111" s="15">
        <v>21</v>
      </c>
      <c r="E111" s="15">
        <v>21</v>
      </c>
      <c r="F111" s="15">
        <v>21</v>
      </c>
      <c r="G111" s="15">
        <v>21</v>
      </c>
      <c r="H111" s="15">
        <v>35</v>
      </c>
      <c r="I111" s="15">
        <v>80</v>
      </c>
      <c r="J111" s="15">
        <v>80</v>
      </c>
      <c r="K111" s="15">
        <v>80</v>
      </c>
      <c r="L111" s="15" t="s">
        <v>1019</v>
      </c>
      <c r="M111" s="15" t="s">
        <v>983</v>
      </c>
      <c r="N111" s="15" t="s">
        <v>991</v>
      </c>
      <c r="O111" s="15" t="s">
        <v>1023</v>
      </c>
      <c r="P111" s="15">
        <v>3.4</v>
      </c>
      <c r="Q111" s="15">
        <v>138</v>
      </c>
      <c r="R111" s="15">
        <v>304</v>
      </c>
      <c r="S111" s="15">
        <v>449</v>
      </c>
      <c r="T111" s="15">
        <v>601</v>
      </c>
      <c r="U111" s="15">
        <v>2273</v>
      </c>
      <c r="V111" s="97">
        <v>109</v>
      </c>
    </row>
    <row r="112" spans="1:22">
      <c r="A112" t="s">
        <v>425</v>
      </c>
      <c r="B112" s="15" t="s">
        <v>1122</v>
      </c>
      <c r="C112" s="15">
        <v>51000</v>
      </c>
      <c r="D112" s="15">
        <v>25</v>
      </c>
      <c r="E112" s="15">
        <v>26</v>
      </c>
      <c r="F112" s="15">
        <v>26</v>
      </c>
      <c r="G112" s="15">
        <v>26</v>
      </c>
      <c r="H112" s="96">
        <v>35</v>
      </c>
      <c r="I112" s="15">
        <v>80</v>
      </c>
      <c r="J112" s="15">
        <v>90</v>
      </c>
      <c r="K112" s="15">
        <v>90</v>
      </c>
      <c r="L112" s="15" t="s">
        <v>978</v>
      </c>
      <c r="M112" s="15" t="s">
        <v>983</v>
      </c>
      <c r="N112" s="15" t="s">
        <v>991</v>
      </c>
      <c r="O112" s="15" t="s">
        <v>1023</v>
      </c>
      <c r="P112" s="15">
        <v>3.8</v>
      </c>
      <c r="Q112" s="15">
        <v>225</v>
      </c>
      <c r="R112" s="15">
        <v>495</v>
      </c>
      <c r="S112" s="15">
        <v>732</v>
      </c>
      <c r="T112" s="15">
        <v>979</v>
      </c>
      <c r="U112" s="15">
        <v>2331</v>
      </c>
      <c r="V112" s="97">
        <v>110</v>
      </c>
    </row>
    <row r="113" spans="1:22">
      <c r="A113" t="s">
        <v>425</v>
      </c>
      <c r="B113" s="15" t="s">
        <v>1123</v>
      </c>
      <c r="C113" s="15">
        <v>51000</v>
      </c>
      <c r="D113" s="15">
        <v>28</v>
      </c>
      <c r="E113" s="15">
        <v>28</v>
      </c>
      <c r="F113" s="15">
        <v>28</v>
      </c>
      <c r="G113" s="15">
        <v>28</v>
      </c>
      <c r="H113" s="96">
        <v>50</v>
      </c>
      <c r="I113" s="15">
        <v>90</v>
      </c>
      <c r="J113" s="15">
        <v>120</v>
      </c>
      <c r="K113" s="15">
        <v>120</v>
      </c>
      <c r="L113" s="15" t="s">
        <v>978</v>
      </c>
      <c r="M113" s="15" t="s">
        <v>983</v>
      </c>
      <c r="N113" s="15" t="s">
        <v>991</v>
      </c>
      <c r="O113" s="15" t="s">
        <v>1023</v>
      </c>
      <c r="P113" s="15">
        <v>3.8</v>
      </c>
      <c r="Q113" s="15">
        <v>262</v>
      </c>
      <c r="R113" s="15">
        <v>576</v>
      </c>
      <c r="S113" s="15">
        <v>852</v>
      </c>
      <c r="T113" s="15">
        <v>1140</v>
      </c>
      <c r="U113" s="15">
        <v>2332</v>
      </c>
      <c r="V113" s="97">
        <v>111</v>
      </c>
    </row>
    <row r="114" spans="1:22">
      <c r="A114" t="s">
        <v>425</v>
      </c>
      <c r="B114" s="15" t="s">
        <v>1124</v>
      </c>
      <c r="C114" s="15">
        <v>51000</v>
      </c>
      <c r="D114" s="15">
        <v>33</v>
      </c>
      <c r="E114" s="15">
        <v>34</v>
      </c>
      <c r="F114" s="15">
        <v>34</v>
      </c>
      <c r="G114" s="15">
        <v>34</v>
      </c>
      <c r="H114" s="15">
        <v>50</v>
      </c>
      <c r="I114" s="15">
        <v>120</v>
      </c>
      <c r="J114" s="15">
        <v>155</v>
      </c>
      <c r="K114" s="15">
        <v>120</v>
      </c>
      <c r="L114" s="15" t="s">
        <v>978</v>
      </c>
      <c r="M114" s="15" t="s">
        <v>983</v>
      </c>
      <c r="N114" s="15" t="s">
        <v>991</v>
      </c>
      <c r="O114" s="15" t="s">
        <v>1023</v>
      </c>
      <c r="P114" s="15">
        <v>3.8</v>
      </c>
      <c r="Q114" s="15">
        <v>271</v>
      </c>
      <c r="R114" s="15">
        <v>596</v>
      </c>
      <c r="S114" s="15">
        <v>881</v>
      </c>
      <c r="T114" s="15">
        <v>1179</v>
      </c>
      <c r="U114" s="15">
        <v>2334</v>
      </c>
      <c r="V114" s="97">
        <v>112</v>
      </c>
    </row>
    <row r="115" spans="1:22">
      <c r="A115" t="s">
        <v>425</v>
      </c>
      <c r="B115" s="15" t="s">
        <v>1125</v>
      </c>
      <c r="C115" s="15">
        <v>97000</v>
      </c>
      <c r="D115" s="15">
        <v>47</v>
      </c>
      <c r="E115" s="15">
        <v>47</v>
      </c>
      <c r="F115" s="15">
        <v>47</v>
      </c>
      <c r="G115" s="15">
        <v>47</v>
      </c>
      <c r="H115" s="15">
        <v>65</v>
      </c>
      <c r="I115" s="15">
        <v>155</v>
      </c>
      <c r="J115" s="15">
        <v>185</v>
      </c>
      <c r="K115" s="15">
        <v>155</v>
      </c>
      <c r="L115" s="15" t="s">
        <v>982</v>
      </c>
      <c r="M115" s="15" t="s">
        <v>982</v>
      </c>
      <c r="N115" s="15" t="s">
        <v>983</v>
      </c>
      <c r="O115" s="15" t="s">
        <v>991</v>
      </c>
      <c r="P115" s="15">
        <v>6.1</v>
      </c>
      <c r="Q115" s="15">
        <v>703</v>
      </c>
      <c r="R115" s="15">
        <v>1547</v>
      </c>
      <c r="S115" s="15">
        <v>2285</v>
      </c>
      <c r="T115" s="15">
        <v>3059</v>
      </c>
      <c r="U115" s="15">
        <v>2335</v>
      </c>
      <c r="V115" s="97">
        <v>113</v>
      </c>
    </row>
    <row r="116" spans="1:22">
      <c r="A116" t="s">
        <v>425</v>
      </c>
      <c r="B116" s="15" t="s">
        <v>1126</v>
      </c>
      <c r="C116" s="15">
        <v>97000</v>
      </c>
      <c r="D116" s="15">
        <v>53</v>
      </c>
      <c r="E116" s="15">
        <v>53</v>
      </c>
      <c r="F116" s="15">
        <v>53</v>
      </c>
      <c r="G116" s="15">
        <v>53</v>
      </c>
      <c r="H116" s="15">
        <v>90</v>
      </c>
      <c r="I116" s="15">
        <v>185</v>
      </c>
      <c r="J116" s="15">
        <v>185</v>
      </c>
      <c r="K116" s="15">
        <v>155</v>
      </c>
      <c r="L116" s="15" t="s">
        <v>982</v>
      </c>
      <c r="M116" s="15" t="s">
        <v>982</v>
      </c>
      <c r="N116" s="15" t="s">
        <v>983</v>
      </c>
      <c r="O116" s="15" t="s">
        <v>991</v>
      </c>
      <c r="P116" s="15">
        <v>6.1</v>
      </c>
      <c r="Q116" s="15">
        <v>742</v>
      </c>
      <c r="R116" s="15">
        <v>1632</v>
      </c>
      <c r="S116" s="15">
        <v>2412</v>
      </c>
      <c r="T116" s="15">
        <v>3228</v>
      </c>
      <c r="U116" s="15">
        <v>2338</v>
      </c>
      <c r="V116" s="97">
        <v>114</v>
      </c>
    </row>
    <row r="117" spans="1:22">
      <c r="A117" t="s">
        <v>425</v>
      </c>
      <c r="B117" s="15" t="s">
        <v>1127</v>
      </c>
      <c r="C117" s="15">
        <v>61500</v>
      </c>
      <c r="D117" s="96">
        <v>34</v>
      </c>
      <c r="E117" s="96">
        <v>35</v>
      </c>
      <c r="F117" s="96">
        <v>35</v>
      </c>
      <c r="G117" s="96">
        <v>35</v>
      </c>
      <c r="H117" s="96">
        <v>50</v>
      </c>
      <c r="I117" s="96">
        <v>120</v>
      </c>
      <c r="J117" s="96">
        <v>185</v>
      </c>
      <c r="K117" s="96">
        <v>185</v>
      </c>
      <c r="L117" s="96" t="s">
        <v>982</v>
      </c>
      <c r="M117" s="96" t="s">
        <v>982</v>
      </c>
      <c r="N117" s="96" t="s">
        <v>983</v>
      </c>
      <c r="O117" s="96" t="s">
        <v>991</v>
      </c>
      <c r="P117" s="15">
        <v>7.3</v>
      </c>
      <c r="Q117" s="15">
        <v>329</v>
      </c>
      <c r="R117" s="15">
        <v>724</v>
      </c>
      <c r="S117" s="15">
        <v>1070</v>
      </c>
      <c r="T117" s="15">
        <v>1432</v>
      </c>
      <c r="U117" s="15">
        <v>2348</v>
      </c>
      <c r="V117" s="97">
        <v>115</v>
      </c>
    </row>
    <row r="118" spans="1:22">
      <c r="A118" t="s">
        <v>425</v>
      </c>
      <c r="B118" s="15" t="s">
        <v>1128</v>
      </c>
      <c r="C118" s="15">
        <v>30000</v>
      </c>
      <c r="D118" s="96">
        <v>16</v>
      </c>
      <c r="E118" s="96">
        <v>18</v>
      </c>
      <c r="F118" s="96">
        <v>17</v>
      </c>
      <c r="G118" s="96">
        <v>17</v>
      </c>
      <c r="H118" s="96">
        <v>15</v>
      </c>
      <c r="I118" s="96">
        <v>65</v>
      </c>
      <c r="J118" s="96">
        <v>90</v>
      </c>
      <c r="K118" s="96">
        <v>90</v>
      </c>
      <c r="L118" s="96" t="s">
        <v>977</v>
      </c>
      <c r="M118" s="96" t="s">
        <v>977</v>
      </c>
      <c r="N118" s="96" t="s">
        <v>978</v>
      </c>
      <c r="O118" s="96" t="s">
        <v>1019</v>
      </c>
      <c r="P118" s="15">
        <v>2.5</v>
      </c>
      <c r="Q118" s="15">
        <v>104</v>
      </c>
      <c r="R118" s="15">
        <v>229</v>
      </c>
      <c r="S118" s="15">
        <v>338</v>
      </c>
      <c r="T118" s="15">
        <v>453</v>
      </c>
      <c r="U118" s="15">
        <v>2359</v>
      </c>
      <c r="V118" s="97">
        <v>116</v>
      </c>
    </row>
    <row r="119" spans="1:22">
      <c r="A119" t="s">
        <v>425</v>
      </c>
      <c r="B119" s="15" t="s">
        <v>1129</v>
      </c>
      <c r="C119" s="15">
        <v>30000</v>
      </c>
      <c r="D119" s="96">
        <v>18</v>
      </c>
      <c r="E119" s="96">
        <v>20</v>
      </c>
      <c r="F119" s="96">
        <v>18</v>
      </c>
      <c r="G119" s="96">
        <v>18</v>
      </c>
      <c r="H119" s="96">
        <v>35</v>
      </c>
      <c r="I119" s="96">
        <v>65</v>
      </c>
      <c r="J119" s="96">
        <v>65</v>
      </c>
      <c r="K119" s="96">
        <v>90</v>
      </c>
      <c r="L119" s="96" t="s">
        <v>977</v>
      </c>
      <c r="M119" s="96" t="s">
        <v>977</v>
      </c>
      <c r="N119" s="96" t="s">
        <v>978</v>
      </c>
      <c r="O119" s="96" t="s">
        <v>1019</v>
      </c>
      <c r="P119" s="15">
        <v>2.5</v>
      </c>
      <c r="Q119" s="15">
        <v>107</v>
      </c>
      <c r="R119" s="15">
        <v>235</v>
      </c>
      <c r="S119" s="15">
        <v>348</v>
      </c>
      <c r="T119" s="15">
        <v>466</v>
      </c>
      <c r="U119" s="15">
        <v>2360</v>
      </c>
      <c r="V119" s="97">
        <v>117</v>
      </c>
    </row>
    <row r="120" spans="1:22">
      <c r="A120" t="s">
        <v>425</v>
      </c>
      <c r="B120" s="15" t="s">
        <v>1130</v>
      </c>
      <c r="C120" s="15">
        <v>65800</v>
      </c>
      <c r="D120" s="96">
        <v>36</v>
      </c>
      <c r="E120" s="96">
        <v>38</v>
      </c>
      <c r="F120" s="96">
        <v>38</v>
      </c>
      <c r="G120" s="15">
        <v>38</v>
      </c>
      <c r="H120" s="15">
        <v>50</v>
      </c>
      <c r="I120" s="15">
        <v>120</v>
      </c>
      <c r="J120" s="15">
        <v>185</v>
      </c>
      <c r="K120" s="15">
        <v>155</v>
      </c>
      <c r="L120" s="15" t="s">
        <v>975</v>
      </c>
      <c r="M120" s="15" t="s">
        <v>975</v>
      </c>
      <c r="N120" s="15" t="s">
        <v>976</v>
      </c>
      <c r="O120" s="15" t="s">
        <v>977</v>
      </c>
      <c r="P120" s="15">
        <v>5.5</v>
      </c>
      <c r="Q120" s="15">
        <v>358</v>
      </c>
      <c r="R120" s="15">
        <v>788</v>
      </c>
      <c r="S120" s="15">
        <v>1164</v>
      </c>
      <c r="T120" s="15">
        <v>1558</v>
      </c>
      <c r="U120" s="15">
        <v>2363</v>
      </c>
      <c r="V120" s="97">
        <v>118</v>
      </c>
    </row>
    <row r="121" spans="1:22">
      <c r="A121" t="s">
        <v>425</v>
      </c>
      <c r="B121" s="15" t="s">
        <v>1131</v>
      </c>
      <c r="C121" s="15">
        <v>65800</v>
      </c>
      <c r="D121" s="15">
        <v>40</v>
      </c>
      <c r="E121" s="15">
        <v>41</v>
      </c>
      <c r="F121" s="15">
        <v>41</v>
      </c>
      <c r="G121" s="15">
        <v>41</v>
      </c>
      <c r="H121" s="15">
        <v>65</v>
      </c>
      <c r="I121" s="15">
        <v>120</v>
      </c>
      <c r="J121" s="15">
        <v>155</v>
      </c>
      <c r="K121" s="15">
        <v>155</v>
      </c>
      <c r="L121" s="15" t="s">
        <v>975</v>
      </c>
      <c r="M121" s="15" t="s">
        <v>975</v>
      </c>
      <c r="N121" s="15" t="s">
        <v>976</v>
      </c>
      <c r="O121" s="15" t="s">
        <v>977</v>
      </c>
      <c r="P121" s="15">
        <v>5.5</v>
      </c>
      <c r="Q121" s="15">
        <v>369</v>
      </c>
      <c r="R121" s="15">
        <v>812</v>
      </c>
      <c r="S121" s="15">
        <v>1200</v>
      </c>
      <c r="T121" s="15">
        <v>1606</v>
      </c>
      <c r="U121" s="15">
        <v>2364</v>
      </c>
      <c r="V121" s="97">
        <v>119</v>
      </c>
    </row>
    <row r="122" spans="1:22">
      <c r="A122" t="s">
        <v>425</v>
      </c>
      <c r="B122" s="15" t="s">
        <v>1132</v>
      </c>
      <c r="C122" s="15">
        <v>65800</v>
      </c>
      <c r="D122" s="15">
        <v>43</v>
      </c>
      <c r="E122" s="15">
        <v>44</v>
      </c>
      <c r="F122" s="15">
        <v>44</v>
      </c>
      <c r="G122" s="15">
        <v>44</v>
      </c>
      <c r="H122" s="15">
        <v>80</v>
      </c>
      <c r="I122" s="15">
        <v>155</v>
      </c>
      <c r="J122" s="15">
        <v>185</v>
      </c>
      <c r="K122" s="15">
        <v>155</v>
      </c>
      <c r="L122" s="15" t="s">
        <v>975</v>
      </c>
      <c r="M122" s="15" t="s">
        <v>975</v>
      </c>
      <c r="N122" s="15" t="s">
        <v>976</v>
      </c>
      <c r="O122" s="15" t="s">
        <v>977</v>
      </c>
      <c r="P122" s="15">
        <v>5.5</v>
      </c>
      <c r="Q122" s="15">
        <v>377</v>
      </c>
      <c r="R122" s="15">
        <v>829</v>
      </c>
      <c r="S122" s="15">
        <v>1226</v>
      </c>
      <c r="T122" s="15">
        <v>1640</v>
      </c>
      <c r="U122" s="15">
        <v>2366</v>
      </c>
      <c r="V122" s="97">
        <v>120</v>
      </c>
    </row>
    <row r="123" spans="1:22">
      <c r="A123" t="s">
        <v>426</v>
      </c>
      <c r="B123" s="15" t="s">
        <v>955</v>
      </c>
      <c r="C123" s="15">
        <v>3000</v>
      </c>
      <c r="D123" s="90">
        <v>8</v>
      </c>
      <c r="E123" s="90">
        <v>8</v>
      </c>
      <c r="F123" s="90">
        <v>8</v>
      </c>
      <c r="G123" s="90">
        <v>8</v>
      </c>
      <c r="H123" s="90">
        <v>3</v>
      </c>
      <c r="I123" s="90">
        <v>12</v>
      </c>
      <c r="J123" s="90">
        <v>12</v>
      </c>
      <c r="K123" s="90">
        <v>99</v>
      </c>
      <c r="L123" s="90" t="s">
        <v>956</v>
      </c>
      <c r="M123" s="90" t="s">
        <v>956</v>
      </c>
      <c r="N123" s="90" t="s">
        <v>956</v>
      </c>
      <c r="O123" s="90" t="s">
        <v>956</v>
      </c>
      <c r="P123" s="15">
        <v>0.3</v>
      </c>
      <c r="Q123" s="15">
        <v>2.9</v>
      </c>
      <c r="R123" s="15">
        <v>6.5</v>
      </c>
      <c r="S123" s="15">
        <v>10</v>
      </c>
      <c r="T123" s="15">
        <v>13</v>
      </c>
      <c r="U123" s="15">
        <v>2120</v>
      </c>
      <c r="V123" s="97">
        <v>121</v>
      </c>
    </row>
    <row r="124" spans="1:22">
      <c r="A124" t="s">
        <v>426</v>
      </c>
      <c r="B124" s="15" t="s">
        <v>957</v>
      </c>
      <c r="C124" s="15">
        <v>3500</v>
      </c>
      <c r="D124" s="90">
        <v>8</v>
      </c>
      <c r="E124" s="90">
        <v>8</v>
      </c>
      <c r="F124" s="90">
        <v>8</v>
      </c>
      <c r="G124" s="90">
        <v>8</v>
      </c>
      <c r="H124" s="90">
        <v>2</v>
      </c>
      <c r="I124" s="90">
        <v>15</v>
      </c>
      <c r="J124" s="90">
        <v>99</v>
      </c>
      <c r="K124" s="90">
        <v>99</v>
      </c>
      <c r="L124" s="90" t="s">
        <v>956</v>
      </c>
      <c r="M124" s="90" t="s">
        <v>956</v>
      </c>
      <c r="N124" s="90" t="s">
        <v>956</v>
      </c>
      <c r="O124" s="90" t="s">
        <v>956</v>
      </c>
      <c r="P124" s="15">
        <v>0.3</v>
      </c>
      <c r="Q124" s="15">
        <v>3.1</v>
      </c>
      <c r="R124" s="15">
        <v>6.9</v>
      </c>
      <c r="S124" s="15">
        <v>11</v>
      </c>
      <c r="T124" s="15">
        <v>14.5</v>
      </c>
      <c r="U124" s="15">
        <v>2200</v>
      </c>
      <c r="V124" s="97">
        <v>122</v>
      </c>
    </row>
    <row r="125" spans="1:22">
      <c r="A125" t="s">
        <v>426</v>
      </c>
      <c r="B125" s="15" t="s">
        <v>958</v>
      </c>
      <c r="C125" s="15">
        <v>10000</v>
      </c>
      <c r="D125" s="90">
        <v>10</v>
      </c>
      <c r="E125" s="90">
        <v>10</v>
      </c>
      <c r="F125" s="90">
        <v>10</v>
      </c>
      <c r="G125" s="90">
        <v>10</v>
      </c>
      <c r="H125" s="90">
        <v>7</v>
      </c>
      <c r="I125" s="90">
        <v>12</v>
      </c>
      <c r="J125" s="90">
        <v>12</v>
      </c>
      <c r="K125" s="90">
        <v>99</v>
      </c>
      <c r="L125" s="90" t="s">
        <v>959</v>
      </c>
      <c r="M125" s="90" t="s">
        <v>959</v>
      </c>
      <c r="N125" s="90" t="s">
        <v>959</v>
      </c>
      <c r="O125" s="90" t="s">
        <v>959</v>
      </c>
      <c r="P125" s="15">
        <v>1</v>
      </c>
      <c r="Q125" s="15">
        <v>29</v>
      </c>
      <c r="R125" s="15">
        <v>65</v>
      </c>
      <c r="S125" s="15">
        <v>101</v>
      </c>
      <c r="T125" s="15">
        <v>137</v>
      </c>
      <c r="U125" s="15">
        <v>2160</v>
      </c>
      <c r="V125" s="97">
        <v>123</v>
      </c>
    </row>
    <row r="126" spans="1:22">
      <c r="A126" t="s">
        <v>426</v>
      </c>
      <c r="B126" s="15" t="s">
        <v>960</v>
      </c>
      <c r="C126" s="15">
        <v>12000</v>
      </c>
      <c r="D126" s="90">
        <v>10</v>
      </c>
      <c r="E126" s="90">
        <v>10</v>
      </c>
      <c r="F126" s="90">
        <v>10</v>
      </c>
      <c r="G126" s="90">
        <v>10</v>
      </c>
      <c r="H126" s="90">
        <v>10</v>
      </c>
      <c r="I126" s="90">
        <v>15</v>
      </c>
      <c r="J126" s="90">
        <v>99</v>
      </c>
      <c r="K126" s="90">
        <v>99</v>
      </c>
      <c r="L126" s="90" t="s">
        <v>959</v>
      </c>
      <c r="M126" s="90" t="s">
        <v>959</v>
      </c>
      <c r="N126" s="90" t="s">
        <v>959</v>
      </c>
      <c r="O126" s="90" t="s">
        <v>959</v>
      </c>
      <c r="P126" s="15">
        <v>1</v>
      </c>
      <c r="Q126" s="15">
        <v>34</v>
      </c>
      <c r="R126" s="15">
        <v>76</v>
      </c>
      <c r="S126" s="15">
        <v>119</v>
      </c>
      <c r="T126" s="15">
        <v>161</v>
      </c>
      <c r="U126" s="15">
        <v>2203</v>
      </c>
      <c r="V126" s="97">
        <v>124</v>
      </c>
    </row>
    <row r="127" spans="1:22">
      <c r="A127" t="s">
        <v>426</v>
      </c>
      <c r="B127" s="15" t="s">
        <v>961</v>
      </c>
      <c r="C127" s="15">
        <v>18000</v>
      </c>
      <c r="D127" s="90">
        <v>16</v>
      </c>
      <c r="E127" s="90">
        <v>16</v>
      </c>
      <c r="F127" s="90">
        <v>16</v>
      </c>
      <c r="G127" s="90">
        <v>16</v>
      </c>
      <c r="H127" s="90">
        <v>7</v>
      </c>
      <c r="I127" s="90">
        <v>12</v>
      </c>
      <c r="J127" s="90">
        <v>99</v>
      </c>
      <c r="K127" s="90">
        <v>99</v>
      </c>
      <c r="L127" s="90" t="s">
        <v>962</v>
      </c>
      <c r="M127" s="90" t="s">
        <v>962</v>
      </c>
      <c r="N127" s="90" t="s">
        <v>962</v>
      </c>
      <c r="O127" s="90" t="s">
        <v>962</v>
      </c>
      <c r="P127" s="15">
        <v>1.4</v>
      </c>
      <c r="Q127" s="15">
        <v>198</v>
      </c>
      <c r="R127" s="15">
        <v>445</v>
      </c>
      <c r="S127" s="15">
        <v>693</v>
      </c>
      <c r="T127" s="15">
        <v>941</v>
      </c>
      <c r="U127" s="15">
        <v>2177</v>
      </c>
      <c r="V127" s="97">
        <v>125</v>
      </c>
    </row>
    <row r="128" spans="1:22">
      <c r="A128" t="s">
        <v>426</v>
      </c>
      <c r="B128" s="15" t="s">
        <v>963</v>
      </c>
      <c r="C128" s="15">
        <v>16000</v>
      </c>
      <c r="D128" s="90">
        <v>14</v>
      </c>
      <c r="E128" s="90">
        <v>14</v>
      </c>
      <c r="F128" s="90">
        <v>14</v>
      </c>
      <c r="G128" s="90">
        <v>14</v>
      </c>
      <c r="H128" s="90">
        <v>10</v>
      </c>
      <c r="I128" s="90">
        <v>15</v>
      </c>
      <c r="J128" s="90">
        <v>99</v>
      </c>
      <c r="K128" s="90">
        <v>99</v>
      </c>
      <c r="L128" s="90" t="s">
        <v>964</v>
      </c>
      <c r="M128" s="90" t="s">
        <v>964</v>
      </c>
      <c r="N128" s="90" t="s">
        <v>964</v>
      </c>
      <c r="O128" s="90" t="s">
        <v>964</v>
      </c>
      <c r="P128" s="15">
        <v>1.2</v>
      </c>
      <c r="Q128" s="15">
        <v>186</v>
      </c>
      <c r="R128" s="15">
        <v>418</v>
      </c>
      <c r="S128" s="15">
        <v>651</v>
      </c>
      <c r="T128" s="15">
        <v>883</v>
      </c>
      <c r="U128" s="15">
        <v>2190</v>
      </c>
      <c r="V128" s="97">
        <v>126</v>
      </c>
    </row>
    <row r="129" spans="1:22">
      <c r="A129" t="s">
        <v>426</v>
      </c>
      <c r="B129" s="15" t="s">
        <v>965</v>
      </c>
      <c r="C129" s="15">
        <v>26000</v>
      </c>
      <c r="D129" s="90">
        <v>15</v>
      </c>
      <c r="E129" s="90">
        <v>15</v>
      </c>
      <c r="F129" s="90">
        <v>15</v>
      </c>
      <c r="G129" s="90">
        <v>15</v>
      </c>
      <c r="H129" s="90">
        <v>12</v>
      </c>
      <c r="I129" s="90">
        <v>20</v>
      </c>
      <c r="J129" s="90">
        <v>99</v>
      </c>
      <c r="K129" s="90">
        <v>99</v>
      </c>
      <c r="L129" s="90" t="s">
        <v>966</v>
      </c>
      <c r="M129" s="90" t="s">
        <v>966</v>
      </c>
      <c r="N129" s="90" t="s">
        <v>966</v>
      </c>
      <c r="O129" s="90" t="s">
        <v>966</v>
      </c>
      <c r="P129" s="15">
        <v>2.2000000000000002</v>
      </c>
      <c r="Q129" s="15">
        <v>210</v>
      </c>
      <c r="R129" s="15">
        <v>472</v>
      </c>
      <c r="S129" s="15">
        <v>735</v>
      </c>
      <c r="T129" s="15">
        <v>997</v>
      </c>
      <c r="U129" s="15">
        <v>2190</v>
      </c>
      <c r="V129" s="97">
        <v>127</v>
      </c>
    </row>
    <row r="130" spans="1:22">
      <c r="A130" t="s">
        <v>426</v>
      </c>
      <c r="B130" s="15" t="s">
        <v>967</v>
      </c>
      <c r="C130" s="15">
        <v>40000</v>
      </c>
      <c r="D130" s="90">
        <v>17</v>
      </c>
      <c r="E130" s="90">
        <v>17</v>
      </c>
      <c r="F130" s="90">
        <v>17</v>
      </c>
      <c r="G130" s="90">
        <v>17</v>
      </c>
      <c r="H130" s="90">
        <v>15</v>
      </c>
      <c r="I130" s="90">
        <v>25</v>
      </c>
      <c r="J130" s="90">
        <v>25</v>
      </c>
      <c r="K130" s="90">
        <v>99</v>
      </c>
      <c r="L130" s="90" t="s">
        <v>968</v>
      </c>
      <c r="M130" s="90" t="s">
        <v>968</v>
      </c>
      <c r="N130" s="90" t="s">
        <v>968</v>
      </c>
      <c r="O130" s="90" t="s">
        <v>968</v>
      </c>
      <c r="P130" s="15">
        <v>3.3</v>
      </c>
      <c r="Q130" s="15">
        <v>229</v>
      </c>
      <c r="R130" s="15">
        <v>515</v>
      </c>
      <c r="S130" s="15">
        <v>802</v>
      </c>
      <c r="T130" s="15">
        <v>1087</v>
      </c>
      <c r="U130" s="15">
        <v>2204</v>
      </c>
      <c r="V130" s="97">
        <v>128</v>
      </c>
    </row>
    <row r="131" spans="1:22">
      <c r="A131" t="s">
        <v>426</v>
      </c>
      <c r="B131" s="15" t="s">
        <v>969</v>
      </c>
      <c r="C131" s="15">
        <v>34000</v>
      </c>
      <c r="D131" s="90">
        <v>14</v>
      </c>
      <c r="E131" s="90">
        <v>14</v>
      </c>
      <c r="F131" s="90">
        <v>14</v>
      </c>
      <c r="G131" s="90">
        <v>14</v>
      </c>
      <c r="H131" s="90">
        <v>15</v>
      </c>
      <c r="I131" s="90">
        <v>25</v>
      </c>
      <c r="J131" s="90">
        <v>99</v>
      </c>
      <c r="K131" s="90">
        <v>99</v>
      </c>
      <c r="L131" s="90" t="s">
        <v>970</v>
      </c>
      <c r="M131" s="90" t="s">
        <v>970</v>
      </c>
      <c r="N131" s="90" t="s">
        <v>970</v>
      </c>
      <c r="O131" s="90" t="s">
        <v>970</v>
      </c>
      <c r="P131" s="15">
        <v>2.8</v>
      </c>
      <c r="Q131" s="15">
        <v>232</v>
      </c>
      <c r="R131" s="15">
        <v>522</v>
      </c>
      <c r="S131" s="15">
        <v>812</v>
      </c>
      <c r="T131" s="15">
        <v>1102</v>
      </c>
      <c r="U131" s="15">
        <v>2217</v>
      </c>
      <c r="V131" s="97">
        <v>129</v>
      </c>
    </row>
    <row r="132" spans="1:22">
      <c r="A132" t="s">
        <v>426</v>
      </c>
      <c r="B132" s="15" t="s">
        <v>971</v>
      </c>
      <c r="C132" s="15">
        <v>450</v>
      </c>
      <c r="D132" s="90">
        <v>3</v>
      </c>
      <c r="E132" s="90">
        <v>4</v>
      </c>
      <c r="F132" s="90">
        <v>3</v>
      </c>
      <c r="G132" s="90">
        <v>4</v>
      </c>
      <c r="H132" s="90">
        <v>3</v>
      </c>
      <c r="I132" s="90">
        <v>3</v>
      </c>
      <c r="J132" s="90">
        <v>12</v>
      </c>
      <c r="K132" s="90">
        <v>15</v>
      </c>
      <c r="L132" s="90" t="s">
        <v>956</v>
      </c>
      <c r="M132" s="90" t="s">
        <v>956</v>
      </c>
      <c r="N132" s="90" t="s">
        <v>956</v>
      </c>
      <c r="O132" s="90" t="s">
        <v>956</v>
      </c>
      <c r="P132" s="15">
        <v>0.2</v>
      </c>
      <c r="Q132" s="15">
        <v>0.9</v>
      </c>
      <c r="R132" s="15">
        <v>2</v>
      </c>
      <c r="S132" s="15">
        <v>3.15</v>
      </c>
      <c r="T132" s="15">
        <v>4.25</v>
      </c>
      <c r="U132" s="15">
        <v>2166</v>
      </c>
      <c r="V132" s="97">
        <v>130</v>
      </c>
    </row>
    <row r="133" spans="1:22">
      <c r="A133" t="s">
        <v>426</v>
      </c>
      <c r="B133" s="15" t="s">
        <v>972</v>
      </c>
      <c r="C133" s="15">
        <v>500</v>
      </c>
      <c r="D133" s="90">
        <v>3</v>
      </c>
      <c r="E133" s="90">
        <v>4</v>
      </c>
      <c r="F133" s="90">
        <v>3</v>
      </c>
      <c r="G133" s="90">
        <v>4</v>
      </c>
      <c r="H133" s="90">
        <v>2</v>
      </c>
      <c r="I133" s="90">
        <v>2</v>
      </c>
      <c r="J133" s="90">
        <v>12</v>
      </c>
      <c r="K133" s="90">
        <v>15</v>
      </c>
      <c r="L133" s="90" t="s">
        <v>956</v>
      </c>
      <c r="M133" s="90" t="s">
        <v>956</v>
      </c>
      <c r="N133" s="90" t="s">
        <v>956</v>
      </c>
      <c r="O133" s="90" t="s">
        <v>956</v>
      </c>
      <c r="P133" s="15">
        <v>0.2</v>
      </c>
      <c r="Q133" s="15">
        <v>1</v>
      </c>
      <c r="R133" s="15">
        <v>2.2999999999999998</v>
      </c>
      <c r="S133" s="15">
        <v>3.5</v>
      </c>
      <c r="T133" s="15">
        <v>4.75</v>
      </c>
      <c r="U133" s="15">
        <v>2220</v>
      </c>
      <c r="V133" s="97">
        <v>131</v>
      </c>
    </row>
    <row r="134" spans="1:22">
      <c r="A134" t="s">
        <v>426</v>
      </c>
      <c r="B134" s="15" t="s">
        <v>973</v>
      </c>
      <c r="C134" s="15">
        <v>60000</v>
      </c>
      <c r="D134" s="90">
        <v>14</v>
      </c>
      <c r="E134" s="90">
        <v>14</v>
      </c>
      <c r="F134" s="90">
        <v>14</v>
      </c>
      <c r="G134" s="90">
        <v>14</v>
      </c>
      <c r="H134" s="90">
        <v>15</v>
      </c>
      <c r="I134" s="90">
        <v>25</v>
      </c>
      <c r="J134" s="90">
        <v>99</v>
      </c>
      <c r="K134" s="90">
        <v>99</v>
      </c>
      <c r="L134" s="90" t="s">
        <v>970</v>
      </c>
      <c r="M134" s="90" t="s">
        <v>970</v>
      </c>
      <c r="N134" s="90" t="s">
        <v>970</v>
      </c>
      <c r="O134" s="90" t="s">
        <v>970</v>
      </c>
      <c r="P134" s="15">
        <v>4</v>
      </c>
      <c r="Q134" s="15">
        <v>239</v>
      </c>
      <c r="R134" s="15">
        <v>537</v>
      </c>
      <c r="S134" s="15">
        <v>836</v>
      </c>
      <c r="T134" s="15">
        <v>1135</v>
      </c>
      <c r="U134" s="15">
        <v>2227</v>
      </c>
      <c r="V134" s="97">
        <v>132</v>
      </c>
    </row>
    <row r="135" spans="1:22">
      <c r="A135" t="s">
        <v>426</v>
      </c>
      <c r="B135" s="15" t="s">
        <v>1133</v>
      </c>
      <c r="C135" s="15">
        <v>2400</v>
      </c>
      <c r="D135" s="75">
        <v>6</v>
      </c>
      <c r="E135" s="75">
        <v>6</v>
      </c>
      <c r="F135" s="75">
        <v>6</v>
      </c>
      <c r="G135" s="15">
        <v>7</v>
      </c>
      <c r="H135" s="15">
        <v>2</v>
      </c>
      <c r="I135" s="15">
        <v>10</v>
      </c>
      <c r="J135" s="15">
        <v>30</v>
      </c>
      <c r="K135" s="15">
        <v>30</v>
      </c>
      <c r="L135" s="15" t="s">
        <v>1019</v>
      </c>
      <c r="M135" s="15" t="s">
        <v>1008</v>
      </c>
      <c r="N135" s="15" t="s">
        <v>1009</v>
      </c>
      <c r="O135" s="15" t="s">
        <v>1134</v>
      </c>
      <c r="P135" s="15">
        <v>0.2</v>
      </c>
      <c r="Q135" s="15">
        <v>2.4</v>
      </c>
      <c r="R135" s="15">
        <v>5.3</v>
      </c>
      <c r="S135" s="15">
        <v>7.9</v>
      </c>
      <c r="T135" s="15">
        <v>10.6</v>
      </c>
      <c r="U135" s="15">
        <v>2238</v>
      </c>
      <c r="V135" s="97">
        <v>133</v>
      </c>
    </row>
    <row r="136" spans="1:22">
      <c r="A136" t="s">
        <v>426</v>
      </c>
      <c r="B136" s="15" t="s">
        <v>1135</v>
      </c>
      <c r="C136" s="15">
        <v>2400</v>
      </c>
      <c r="D136" s="75">
        <v>8</v>
      </c>
      <c r="E136" s="75">
        <v>8</v>
      </c>
      <c r="F136" s="75">
        <v>8</v>
      </c>
      <c r="G136" s="15">
        <v>9</v>
      </c>
      <c r="H136" s="15">
        <v>2</v>
      </c>
      <c r="I136" s="15">
        <v>10</v>
      </c>
      <c r="J136" s="15">
        <v>30</v>
      </c>
      <c r="K136" s="15">
        <v>30</v>
      </c>
      <c r="L136" s="15" t="s">
        <v>1009</v>
      </c>
      <c r="M136" s="15" t="s">
        <v>988</v>
      </c>
      <c r="N136" s="15" t="s">
        <v>1062</v>
      </c>
      <c r="O136" s="15" t="s">
        <v>1136</v>
      </c>
      <c r="P136" s="15">
        <v>0.2</v>
      </c>
      <c r="Q136" s="15">
        <v>3</v>
      </c>
      <c r="R136" s="15">
        <v>6.6</v>
      </c>
      <c r="S136" s="15">
        <v>9.9</v>
      </c>
      <c r="T136" s="15">
        <v>13.2</v>
      </c>
      <c r="U136" s="15">
        <v>2248</v>
      </c>
      <c r="V136" s="97">
        <v>134</v>
      </c>
    </row>
    <row r="137" spans="1:22">
      <c r="A137" t="s">
        <v>426</v>
      </c>
      <c r="B137" s="15" t="s">
        <v>1137</v>
      </c>
      <c r="C137" s="15">
        <v>18000</v>
      </c>
      <c r="D137" s="75">
        <v>9</v>
      </c>
      <c r="E137" s="75">
        <v>9</v>
      </c>
      <c r="F137" s="75">
        <v>9</v>
      </c>
      <c r="G137" s="15">
        <v>11</v>
      </c>
      <c r="H137" s="15">
        <v>10</v>
      </c>
      <c r="I137" s="15">
        <v>30</v>
      </c>
      <c r="J137" s="15">
        <v>40</v>
      </c>
      <c r="K137" s="15">
        <v>40</v>
      </c>
      <c r="L137" s="15" t="s">
        <v>1014</v>
      </c>
      <c r="M137" s="15" t="s">
        <v>959</v>
      </c>
      <c r="N137" s="15" t="s">
        <v>1043</v>
      </c>
      <c r="O137" s="15" t="s">
        <v>1045</v>
      </c>
      <c r="P137" s="15">
        <v>1.4</v>
      </c>
      <c r="Q137" s="15">
        <v>36</v>
      </c>
      <c r="R137" s="15">
        <v>79</v>
      </c>
      <c r="S137" s="15">
        <v>119</v>
      </c>
      <c r="T137" s="15">
        <v>158</v>
      </c>
      <c r="U137" s="15">
        <v>2239</v>
      </c>
      <c r="V137" s="97">
        <v>135</v>
      </c>
    </row>
    <row r="138" spans="1:22">
      <c r="A138" t="s">
        <v>426</v>
      </c>
      <c r="B138" s="15" t="s">
        <v>1138</v>
      </c>
      <c r="C138" s="15">
        <v>18000</v>
      </c>
      <c r="D138" s="75">
        <v>12</v>
      </c>
      <c r="E138" s="75">
        <v>14</v>
      </c>
      <c r="F138" s="75">
        <v>11</v>
      </c>
      <c r="G138" s="15">
        <v>16</v>
      </c>
      <c r="H138" s="15">
        <v>10</v>
      </c>
      <c r="I138" s="15">
        <v>30</v>
      </c>
      <c r="J138" s="15">
        <v>40</v>
      </c>
      <c r="K138" s="15">
        <v>40</v>
      </c>
      <c r="L138" s="15" t="s">
        <v>1032</v>
      </c>
      <c r="M138" s="15" t="s">
        <v>959</v>
      </c>
      <c r="N138" s="15" t="s">
        <v>1043</v>
      </c>
      <c r="O138" s="15" t="s">
        <v>1045</v>
      </c>
      <c r="P138" s="15">
        <v>1.4</v>
      </c>
      <c r="Q138" s="15">
        <v>42</v>
      </c>
      <c r="R138" s="15">
        <v>93</v>
      </c>
      <c r="S138" s="15">
        <v>139</v>
      </c>
      <c r="T138" s="15">
        <v>184</v>
      </c>
      <c r="U138" s="15">
        <v>2258</v>
      </c>
      <c r="V138" s="97">
        <v>136</v>
      </c>
    </row>
    <row r="139" spans="1:22">
      <c r="A139" t="s">
        <v>426</v>
      </c>
      <c r="B139" s="15" t="s">
        <v>1139</v>
      </c>
      <c r="C139" s="15">
        <v>60000</v>
      </c>
      <c r="D139" s="75">
        <v>14</v>
      </c>
      <c r="E139" s="75">
        <v>16</v>
      </c>
      <c r="F139" s="75">
        <v>13</v>
      </c>
      <c r="G139" s="15">
        <v>18</v>
      </c>
      <c r="H139" s="15">
        <v>10</v>
      </c>
      <c r="I139" s="15">
        <v>50</v>
      </c>
      <c r="J139" s="15">
        <v>70</v>
      </c>
      <c r="K139" s="15">
        <v>130</v>
      </c>
      <c r="L139" s="15" t="s">
        <v>966</v>
      </c>
      <c r="M139" s="15" t="s">
        <v>968</v>
      </c>
      <c r="N139" s="15" t="s">
        <v>1038</v>
      </c>
      <c r="O139" s="15" t="s">
        <v>1039</v>
      </c>
      <c r="P139" s="15">
        <v>4.8</v>
      </c>
      <c r="Q139" s="15">
        <v>240</v>
      </c>
      <c r="R139" s="15">
        <v>528</v>
      </c>
      <c r="S139" s="15">
        <v>792</v>
      </c>
      <c r="T139" s="15">
        <v>1056</v>
      </c>
      <c r="U139" s="15">
        <v>2242</v>
      </c>
      <c r="V139" s="97">
        <v>137</v>
      </c>
    </row>
    <row r="140" spans="1:22">
      <c r="A140" t="s">
        <v>426</v>
      </c>
      <c r="B140" s="15" t="s">
        <v>1140</v>
      </c>
      <c r="C140" s="15">
        <v>60000</v>
      </c>
      <c r="D140" s="75">
        <v>20</v>
      </c>
      <c r="E140" s="75">
        <v>20</v>
      </c>
      <c r="F140" s="75">
        <v>18</v>
      </c>
      <c r="G140" s="15">
        <v>23</v>
      </c>
      <c r="H140" s="96">
        <v>30</v>
      </c>
      <c r="I140" s="15">
        <v>70</v>
      </c>
      <c r="J140" s="15">
        <v>90</v>
      </c>
      <c r="K140" s="15">
        <v>130</v>
      </c>
      <c r="L140" s="15" t="s">
        <v>1141</v>
      </c>
      <c r="M140" s="15" t="s">
        <v>970</v>
      </c>
      <c r="N140" s="15" t="s">
        <v>1142</v>
      </c>
      <c r="O140" s="15" t="s">
        <v>1143</v>
      </c>
      <c r="P140" s="15">
        <v>4.8</v>
      </c>
      <c r="Q140" s="15">
        <v>264</v>
      </c>
      <c r="R140" s="15">
        <v>581</v>
      </c>
      <c r="S140" s="15">
        <v>872</v>
      </c>
      <c r="T140" s="15">
        <v>1161</v>
      </c>
      <c r="U140" s="15">
        <v>2245</v>
      </c>
      <c r="V140" s="97">
        <v>138</v>
      </c>
    </row>
    <row r="141" spans="1:22">
      <c r="A141" t="s">
        <v>426</v>
      </c>
      <c r="B141" s="15" t="s">
        <v>1144</v>
      </c>
      <c r="C141" s="15">
        <v>50000</v>
      </c>
      <c r="D141" s="75">
        <v>10</v>
      </c>
      <c r="E141" s="75">
        <v>12</v>
      </c>
      <c r="F141" s="75">
        <v>9</v>
      </c>
      <c r="G141" s="15">
        <v>14</v>
      </c>
      <c r="H141" s="15">
        <v>10</v>
      </c>
      <c r="I141" s="15">
        <v>40</v>
      </c>
      <c r="J141" s="15">
        <v>50</v>
      </c>
      <c r="K141" s="15">
        <v>70</v>
      </c>
      <c r="L141" s="15" t="s">
        <v>996</v>
      </c>
      <c r="M141" s="15" t="s">
        <v>997</v>
      </c>
      <c r="N141" s="15" t="s">
        <v>998</v>
      </c>
      <c r="O141" s="15" t="s">
        <v>1145</v>
      </c>
      <c r="P141" s="15">
        <v>4</v>
      </c>
      <c r="Q141" s="15">
        <v>200</v>
      </c>
      <c r="R141" s="15">
        <v>440</v>
      </c>
      <c r="S141" s="15">
        <v>660</v>
      </c>
      <c r="T141" s="15">
        <v>880</v>
      </c>
      <c r="U141" s="15">
        <v>2244</v>
      </c>
      <c r="V141" s="97">
        <v>139</v>
      </c>
    </row>
    <row r="142" spans="1:22">
      <c r="A142" t="s">
        <v>426</v>
      </c>
      <c r="B142" s="15" t="s">
        <v>1146</v>
      </c>
      <c r="C142" s="15">
        <v>50000</v>
      </c>
      <c r="D142" s="75">
        <v>16</v>
      </c>
      <c r="E142" s="75">
        <v>18</v>
      </c>
      <c r="F142" s="75">
        <v>15</v>
      </c>
      <c r="G142" s="15">
        <v>21</v>
      </c>
      <c r="H142" s="15">
        <v>30</v>
      </c>
      <c r="I142" s="15">
        <v>50</v>
      </c>
      <c r="J142" s="15">
        <v>70</v>
      </c>
      <c r="K142" s="15">
        <v>70</v>
      </c>
      <c r="L142" s="15" t="s">
        <v>1000</v>
      </c>
      <c r="M142" s="15" t="s">
        <v>1001</v>
      </c>
      <c r="N142" s="15" t="s">
        <v>1002</v>
      </c>
      <c r="O142" s="15" t="s">
        <v>1147</v>
      </c>
      <c r="P142" s="15">
        <v>4</v>
      </c>
      <c r="Q142" s="15">
        <v>227</v>
      </c>
      <c r="R142" s="15">
        <v>500</v>
      </c>
      <c r="S142" s="15">
        <v>750</v>
      </c>
      <c r="T142" s="15">
        <v>998</v>
      </c>
      <c r="U142" s="15">
        <v>2257</v>
      </c>
      <c r="V142" s="97">
        <v>140</v>
      </c>
    </row>
    <row r="143" spans="1:22">
      <c r="A143" t="s">
        <v>426</v>
      </c>
      <c r="B143" s="15" t="s">
        <v>1148</v>
      </c>
      <c r="C143" s="15">
        <v>40000</v>
      </c>
      <c r="D143" s="75">
        <v>8</v>
      </c>
      <c r="E143" s="75">
        <v>8</v>
      </c>
      <c r="F143" s="75">
        <v>8</v>
      </c>
      <c r="G143" s="15">
        <v>9</v>
      </c>
      <c r="H143" s="15">
        <v>5</v>
      </c>
      <c r="I143" s="15">
        <v>30</v>
      </c>
      <c r="J143" s="15">
        <v>50</v>
      </c>
      <c r="K143" s="15">
        <v>90</v>
      </c>
      <c r="L143" s="15" t="s">
        <v>1004</v>
      </c>
      <c r="M143" s="15" t="s">
        <v>1008</v>
      </c>
      <c r="N143" s="15" t="s">
        <v>1009</v>
      </c>
      <c r="O143" s="15" t="s">
        <v>1134</v>
      </c>
      <c r="P143" s="15">
        <v>3.2</v>
      </c>
      <c r="Q143" s="15">
        <v>123</v>
      </c>
      <c r="R143" s="15">
        <v>270</v>
      </c>
      <c r="S143" s="15">
        <v>406</v>
      </c>
      <c r="T143" s="15">
        <v>541</v>
      </c>
      <c r="U143" s="15">
        <v>2245</v>
      </c>
      <c r="V143" s="97">
        <v>141</v>
      </c>
    </row>
    <row r="144" spans="1:22">
      <c r="A144" t="s">
        <v>426</v>
      </c>
      <c r="B144" s="15" t="s">
        <v>1149</v>
      </c>
      <c r="C144" s="15">
        <v>40000</v>
      </c>
      <c r="D144" s="75">
        <v>12</v>
      </c>
      <c r="E144" s="75">
        <v>13</v>
      </c>
      <c r="F144" s="75">
        <v>11</v>
      </c>
      <c r="G144" s="15">
        <v>15</v>
      </c>
      <c r="H144" s="15">
        <v>5</v>
      </c>
      <c r="I144" s="15">
        <v>40</v>
      </c>
      <c r="J144" s="15">
        <v>70</v>
      </c>
      <c r="K144" s="15">
        <v>130</v>
      </c>
      <c r="L144" s="15" t="s">
        <v>1007</v>
      </c>
      <c r="M144" s="15" t="s">
        <v>1008</v>
      </c>
      <c r="N144" s="15" t="s">
        <v>1009</v>
      </c>
      <c r="O144" s="15" t="s">
        <v>1134</v>
      </c>
      <c r="P144" s="15">
        <v>3.2</v>
      </c>
      <c r="Q144" s="15">
        <v>135</v>
      </c>
      <c r="R144" s="15">
        <v>300</v>
      </c>
      <c r="S144" s="15">
        <v>446</v>
      </c>
      <c r="T144" s="15">
        <v>594</v>
      </c>
      <c r="U144" s="15">
        <v>2253</v>
      </c>
      <c r="V144" s="97">
        <v>142</v>
      </c>
    </row>
    <row r="145" spans="1:22">
      <c r="A145" t="s">
        <v>426</v>
      </c>
      <c r="B145" s="15" t="s">
        <v>1150</v>
      </c>
      <c r="C145" s="15">
        <v>62000</v>
      </c>
      <c r="D145" s="75">
        <v>18</v>
      </c>
      <c r="E145" s="75">
        <v>20</v>
      </c>
      <c r="F145" s="75">
        <v>17</v>
      </c>
      <c r="G145" s="15">
        <v>23</v>
      </c>
      <c r="H145" s="15">
        <v>30</v>
      </c>
      <c r="I145" s="15">
        <v>70</v>
      </c>
      <c r="J145" s="15">
        <v>90</v>
      </c>
      <c r="K145" s="15">
        <v>130</v>
      </c>
      <c r="L145" s="15" t="s">
        <v>1151</v>
      </c>
      <c r="M145" s="15" t="s">
        <v>1152</v>
      </c>
      <c r="N145" s="15" t="s">
        <v>1153</v>
      </c>
      <c r="O145" s="15" t="s">
        <v>1154</v>
      </c>
      <c r="P145" s="15">
        <v>5</v>
      </c>
      <c r="Q145" s="15">
        <v>248</v>
      </c>
      <c r="R145" s="15">
        <v>575</v>
      </c>
      <c r="S145" s="15">
        <v>819</v>
      </c>
      <c r="T145" s="15">
        <v>1091</v>
      </c>
      <c r="U145" s="15">
        <v>2254</v>
      </c>
      <c r="V145" s="97">
        <v>143</v>
      </c>
    </row>
    <row r="146" spans="1:22">
      <c r="A146" t="s">
        <v>426</v>
      </c>
      <c r="B146" s="15" t="s">
        <v>1155</v>
      </c>
      <c r="C146" s="15">
        <v>62000</v>
      </c>
      <c r="D146" s="75">
        <v>34</v>
      </c>
      <c r="E146" s="75">
        <v>34</v>
      </c>
      <c r="F146" s="75">
        <v>31</v>
      </c>
      <c r="G146" s="15">
        <v>39</v>
      </c>
      <c r="H146" s="15">
        <v>50</v>
      </c>
      <c r="I146" s="15">
        <v>130</v>
      </c>
      <c r="J146" s="15">
        <v>150</v>
      </c>
      <c r="K146" s="15">
        <v>180</v>
      </c>
      <c r="L146" s="15" t="s">
        <v>1152</v>
      </c>
      <c r="M146" s="15" t="s">
        <v>1153</v>
      </c>
      <c r="N146" s="15" t="s">
        <v>1154</v>
      </c>
      <c r="O146" s="15" t="s">
        <v>964</v>
      </c>
      <c r="P146" s="15">
        <v>5</v>
      </c>
      <c r="Q146" s="15">
        <v>273</v>
      </c>
      <c r="R146" s="15">
        <v>600</v>
      </c>
      <c r="S146" s="15">
        <v>901</v>
      </c>
      <c r="T146" s="15">
        <v>1201</v>
      </c>
      <c r="U146" s="15">
        <v>2291</v>
      </c>
      <c r="V146" s="97">
        <v>144</v>
      </c>
    </row>
    <row r="147" spans="1:22">
      <c r="A147" t="s">
        <v>426</v>
      </c>
      <c r="B147" s="15" t="s">
        <v>1156</v>
      </c>
      <c r="C147" s="15">
        <v>50000</v>
      </c>
      <c r="D147" s="15">
        <v>20</v>
      </c>
      <c r="E147" s="15">
        <v>26</v>
      </c>
      <c r="F147" s="15">
        <v>21</v>
      </c>
      <c r="G147" s="15">
        <v>30</v>
      </c>
      <c r="H147" s="15">
        <v>30</v>
      </c>
      <c r="I147" s="15">
        <v>90</v>
      </c>
      <c r="J147" s="15">
        <v>130</v>
      </c>
      <c r="K147" s="15">
        <v>130</v>
      </c>
      <c r="L147" s="15" t="s">
        <v>976</v>
      </c>
      <c r="M147" s="15" t="s">
        <v>982</v>
      </c>
      <c r="N147" s="15" t="s">
        <v>983</v>
      </c>
      <c r="O147" s="15" t="s">
        <v>991</v>
      </c>
      <c r="P147" s="15">
        <v>4</v>
      </c>
      <c r="Q147" s="15">
        <v>303</v>
      </c>
      <c r="R147" s="15">
        <v>668</v>
      </c>
      <c r="S147" s="15">
        <v>1000</v>
      </c>
      <c r="T147" s="15">
        <v>1333</v>
      </c>
      <c r="U147" s="15">
        <v>2270</v>
      </c>
      <c r="V147" s="97">
        <v>145</v>
      </c>
    </row>
    <row r="148" spans="1:22">
      <c r="A148" t="s">
        <v>426</v>
      </c>
      <c r="B148" s="15" t="s">
        <v>1157</v>
      </c>
      <c r="C148" s="15">
        <v>58000</v>
      </c>
      <c r="D148" s="15">
        <v>22</v>
      </c>
      <c r="E148" s="15">
        <v>22</v>
      </c>
      <c r="F148" s="15">
        <v>22</v>
      </c>
      <c r="G148" s="15">
        <v>25</v>
      </c>
      <c r="H148" s="15">
        <v>30</v>
      </c>
      <c r="I148" s="15">
        <v>70</v>
      </c>
      <c r="J148" s="15">
        <v>90</v>
      </c>
      <c r="K148" s="15">
        <v>130</v>
      </c>
      <c r="L148" s="15" t="s">
        <v>1152</v>
      </c>
      <c r="M148" s="15" t="s">
        <v>986</v>
      </c>
      <c r="N148" s="15" t="s">
        <v>987</v>
      </c>
      <c r="O148" s="15" t="s">
        <v>988</v>
      </c>
      <c r="P148" s="15">
        <v>4.4000000000000004</v>
      </c>
      <c r="Q148" s="15">
        <v>328</v>
      </c>
      <c r="R148" s="15">
        <v>700</v>
      </c>
      <c r="S148" s="15">
        <v>1083</v>
      </c>
      <c r="T148" s="15">
        <v>1443</v>
      </c>
      <c r="U148" s="15">
        <v>2271</v>
      </c>
      <c r="V148" s="97">
        <v>146</v>
      </c>
    </row>
    <row r="149" spans="1:22">
      <c r="A149" t="s">
        <v>426</v>
      </c>
      <c r="B149" s="15" t="s">
        <v>1158</v>
      </c>
      <c r="C149" s="15">
        <v>67280</v>
      </c>
      <c r="D149" s="96">
        <v>38</v>
      </c>
      <c r="E149" s="96">
        <v>38</v>
      </c>
      <c r="F149" s="96">
        <v>35</v>
      </c>
      <c r="G149" s="96">
        <v>43</v>
      </c>
      <c r="H149" s="96">
        <v>50</v>
      </c>
      <c r="I149" s="96">
        <v>130</v>
      </c>
      <c r="J149" s="96">
        <v>150</v>
      </c>
      <c r="K149" s="96">
        <v>180</v>
      </c>
      <c r="L149" s="96" t="s">
        <v>1159</v>
      </c>
      <c r="M149" s="96" t="s">
        <v>1004</v>
      </c>
      <c r="N149" s="96" t="s">
        <v>1005</v>
      </c>
      <c r="O149" s="96" t="s">
        <v>986</v>
      </c>
      <c r="P149" s="15">
        <v>4.9000000000000004</v>
      </c>
      <c r="Q149" s="15">
        <v>356</v>
      </c>
      <c r="R149" s="15">
        <v>783</v>
      </c>
      <c r="S149" s="15">
        <v>1175</v>
      </c>
      <c r="T149" s="15">
        <v>1566</v>
      </c>
      <c r="U149" s="15">
        <v>2287</v>
      </c>
      <c r="V149" s="97">
        <v>147</v>
      </c>
    </row>
    <row r="150" spans="1:22">
      <c r="A150" t="s">
        <v>426</v>
      </c>
      <c r="B150" s="15" t="s">
        <v>1160</v>
      </c>
      <c r="C150" s="15">
        <v>4000</v>
      </c>
      <c r="D150" s="96">
        <v>10</v>
      </c>
      <c r="E150" s="96">
        <v>10</v>
      </c>
      <c r="F150" s="96">
        <v>9</v>
      </c>
      <c r="G150" s="15">
        <v>12</v>
      </c>
      <c r="H150" s="15">
        <v>2</v>
      </c>
      <c r="I150" s="15">
        <v>10</v>
      </c>
      <c r="J150" s="15">
        <v>30</v>
      </c>
      <c r="K150" s="15">
        <v>40</v>
      </c>
      <c r="L150" s="15" t="s">
        <v>1161</v>
      </c>
      <c r="M150" s="15" t="s">
        <v>956</v>
      </c>
      <c r="N150" s="15" t="s">
        <v>956</v>
      </c>
      <c r="O150" s="15" t="s">
        <v>1162</v>
      </c>
      <c r="P150" s="15">
        <v>0.3</v>
      </c>
      <c r="Q150" s="15">
        <v>4.2</v>
      </c>
      <c r="R150" s="15">
        <v>9</v>
      </c>
      <c r="S150" s="15">
        <v>13.8</v>
      </c>
      <c r="T150" s="15">
        <v>18.5</v>
      </c>
      <c r="U150" s="15">
        <v>2236</v>
      </c>
      <c r="V150" s="97">
        <v>148</v>
      </c>
    </row>
    <row r="151" spans="1:22">
      <c r="A151" t="s">
        <v>426</v>
      </c>
      <c r="B151" s="15" t="s">
        <v>1163</v>
      </c>
      <c r="C151" s="15">
        <v>30000</v>
      </c>
      <c r="D151" s="15">
        <v>12</v>
      </c>
      <c r="E151" s="15">
        <v>12</v>
      </c>
      <c r="F151" s="15">
        <v>11</v>
      </c>
      <c r="G151" s="15">
        <v>14</v>
      </c>
      <c r="H151" s="15">
        <v>10</v>
      </c>
      <c r="I151" s="15">
        <v>40</v>
      </c>
      <c r="J151" s="15">
        <v>50</v>
      </c>
      <c r="K151" s="15">
        <v>70</v>
      </c>
      <c r="L151" s="15" t="s">
        <v>956</v>
      </c>
      <c r="M151" s="15" t="s">
        <v>1164</v>
      </c>
      <c r="N151" s="15" t="s">
        <v>956</v>
      </c>
      <c r="O151" s="15" t="s">
        <v>1162</v>
      </c>
      <c r="P151" s="15">
        <v>5.6</v>
      </c>
      <c r="Q151" s="15">
        <v>104</v>
      </c>
      <c r="R151" s="15">
        <v>228</v>
      </c>
      <c r="S151" s="15">
        <v>344</v>
      </c>
      <c r="T151" s="15">
        <v>457</v>
      </c>
      <c r="U151" s="15">
        <v>2299</v>
      </c>
      <c r="V151" s="97">
        <v>149</v>
      </c>
    </row>
    <row r="152" spans="1:22">
      <c r="A152" t="s">
        <v>426</v>
      </c>
      <c r="B152" s="15" t="s">
        <v>1165</v>
      </c>
      <c r="C152" s="15">
        <v>1000</v>
      </c>
      <c r="D152" s="15">
        <v>5</v>
      </c>
      <c r="E152" s="15">
        <v>5</v>
      </c>
      <c r="F152" s="15">
        <v>5</v>
      </c>
      <c r="G152" s="15">
        <v>6</v>
      </c>
      <c r="H152" s="15">
        <v>2</v>
      </c>
      <c r="I152" s="15">
        <v>5</v>
      </c>
      <c r="J152" s="15">
        <v>10</v>
      </c>
      <c r="K152" s="15">
        <v>30</v>
      </c>
      <c r="L152" s="15" t="s">
        <v>1043</v>
      </c>
      <c r="M152" s="15" t="s">
        <v>1045</v>
      </c>
      <c r="N152" s="15" t="s">
        <v>1166</v>
      </c>
      <c r="O152" s="15" t="s">
        <v>956</v>
      </c>
      <c r="P152" s="15">
        <v>0.3</v>
      </c>
      <c r="Q152" s="15">
        <v>1.8</v>
      </c>
      <c r="R152" s="15">
        <v>3</v>
      </c>
      <c r="S152" s="15">
        <v>6</v>
      </c>
      <c r="T152" s="15">
        <v>7</v>
      </c>
      <c r="U152" s="15">
        <v>2272</v>
      </c>
      <c r="V152" s="97">
        <v>150</v>
      </c>
    </row>
    <row r="153" spans="1:22">
      <c r="A153" t="s">
        <v>426</v>
      </c>
      <c r="B153" s="15" t="s">
        <v>1167</v>
      </c>
      <c r="C153" s="15">
        <v>78000</v>
      </c>
      <c r="D153" s="15">
        <v>38</v>
      </c>
      <c r="E153" s="15">
        <v>38</v>
      </c>
      <c r="F153" s="15">
        <v>35</v>
      </c>
      <c r="G153" s="15">
        <v>43</v>
      </c>
      <c r="H153" s="15">
        <v>50</v>
      </c>
      <c r="I153" s="15">
        <v>150</v>
      </c>
      <c r="J153" s="15">
        <v>180</v>
      </c>
      <c r="K153" s="15">
        <v>210</v>
      </c>
      <c r="L153" s="15" t="s">
        <v>982</v>
      </c>
      <c r="M153" s="15" t="s">
        <v>983</v>
      </c>
      <c r="N153" s="15" t="s">
        <v>991</v>
      </c>
      <c r="O153" s="15" t="s">
        <v>1023</v>
      </c>
      <c r="P153" s="15">
        <v>6.2</v>
      </c>
      <c r="Q153" s="15">
        <v>449</v>
      </c>
      <c r="R153" s="15">
        <v>987</v>
      </c>
      <c r="S153" s="15">
        <v>1482</v>
      </c>
      <c r="T153" s="15">
        <v>1975</v>
      </c>
      <c r="U153" s="15">
        <v>2287</v>
      </c>
      <c r="V153" s="97">
        <v>151</v>
      </c>
    </row>
    <row r="154" spans="1:22">
      <c r="A154" t="s">
        <v>426</v>
      </c>
      <c r="B154" s="15" t="s">
        <v>1168</v>
      </c>
      <c r="C154" s="15">
        <v>83000</v>
      </c>
      <c r="D154" s="15">
        <v>42</v>
      </c>
      <c r="E154" s="15">
        <v>42</v>
      </c>
      <c r="F154" s="15">
        <v>38</v>
      </c>
      <c r="G154" s="15">
        <v>48</v>
      </c>
      <c r="H154" s="15">
        <v>70</v>
      </c>
      <c r="I154" s="15">
        <v>180</v>
      </c>
      <c r="J154" s="15">
        <v>210</v>
      </c>
      <c r="K154" s="15">
        <v>210</v>
      </c>
      <c r="L154" s="15" t="s">
        <v>982</v>
      </c>
      <c r="M154" s="15" t="s">
        <v>991</v>
      </c>
      <c r="N154" s="15" t="s">
        <v>1023</v>
      </c>
      <c r="O154" s="15" t="s">
        <v>985</v>
      </c>
      <c r="P154" s="15">
        <v>6.2</v>
      </c>
      <c r="Q154" s="15">
        <v>478</v>
      </c>
      <c r="R154" s="15">
        <v>1051</v>
      </c>
      <c r="S154" s="15">
        <v>1578</v>
      </c>
      <c r="T154" s="15">
        <v>2103</v>
      </c>
      <c r="U154" s="15">
        <v>2300</v>
      </c>
      <c r="V154" s="97">
        <v>152</v>
      </c>
    </row>
    <row r="155" spans="1:22">
      <c r="A155" t="s">
        <v>426</v>
      </c>
      <c r="B155" s="15" t="s">
        <v>1169</v>
      </c>
      <c r="C155" s="15">
        <v>70000</v>
      </c>
      <c r="D155" s="15">
        <v>36</v>
      </c>
      <c r="E155" s="15">
        <v>36</v>
      </c>
      <c r="F155" s="15">
        <v>33</v>
      </c>
      <c r="G155" s="15">
        <v>41</v>
      </c>
      <c r="H155" s="15">
        <v>50</v>
      </c>
      <c r="I155" s="15">
        <v>150</v>
      </c>
      <c r="J155" s="15">
        <v>180</v>
      </c>
      <c r="K155" s="15">
        <v>210</v>
      </c>
      <c r="L155" s="15" t="s">
        <v>1170</v>
      </c>
      <c r="M155" s="15" t="s">
        <v>1085</v>
      </c>
      <c r="N155" s="15" t="s">
        <v>1086</v>
      </c>
      <c r="O155" s="15" t="s">
        <v>1087</v>
      </c>
      <c r="P155" s="15">
        <v>6.4</v>
      </c>
      <c r="Q155" s="15">
        <v>406</v>
      </c>
      <c r="R155" s="15">
        <v>893</v>
      </c>
      <c r="S155" s="15">
        <v>1340</v>
      </c>
      <c r="T155" s="15">
        <v>1786</v>
      </c>
      <c r="U155" s="15">
        <v>2293</v>
      </c>
      <c r="V155" s="97">
        <v>153</v>
      </c>
    </row>
    <row r="156" spans="1:22">
      <c r="A156" t="s">
        <v>426</v>
      </c>
      <c r="B156" s="15" t="s">
        <v>1171</v>
      </c>
      <c r="C156" s="15">
        <v>38750</v>
      </c>
      <c r="D156" s="15">
        <v>20</v>
      </c>
      <c r="E156" s="15">
        <v>20</v>
      </c>
      <c r="F156" s="15">
        <v>18</v>
      </c>
      <c r="G156" s="15">
        <v>23</v>
      </c>
      <c r="H156" s="15">
        <v>40</v>
      </c>
      <c r="I156" s="15">
        <v>90</v>
      </c>
      <c r="J156" s="15">
        <v>130</v>
      </c>
      <c r="K156" s="15">
        <v>130</v>
      </c>
      <c r="L156" s="15" t="s">
        <v>977</v>
      </c>
      <c r="M156" s="15" t="s">
        <v>978</v>
      </c>
      <c r="N156" s="15" t="s">
        <v>1019</v>
      </c>
      <c r="O156" s="15" t="s">
        <v>992</v>
      </c>
      <c r="P156" s="15">
        <v>3</v>
      </c>
      <c r="Q156" s="15">
        <v>313</v>
      </c>
      <c r="R156" s="15">
        <v>688</v>
      </c>
      <c r="S156" s="15">
        <v>1033</v>
      </c>
      <c r="T156" s="15">
        <v>1377</v>
      </c>
      <c r="U156" s="15">
        <v>2297</v>
      </c>
      <c r="V156" s="97">
        <v>154</v>
      </c>
    </row>
    <row r="157" spans="1:22">
      <c r="A157" t="s">
        <v>426</v>
      </c>
      <c r="B157" s="15" t="s">
        <v>1172</v>
      </c>
      <c r="C157" s="15">
        <v>38750</v>
      </c>
      <c r="D157" s="15">
        <v>25</v>
      </c>
      <c r="E157" s="15">
        <v>25</v>
      </c>
      <c r="F157" s="15">
        <v>23</v>
      </c>
      <c r="G157" s="15">
        <v>29</v>
      </c>
      <c r="H157" s="15">
        <v>50</v>
      </c>
      <c r="I157" s="15">
        <v>130</v>
      </c>
      <c r="J157" s="15">
        <v>150</v>
      </c>
      <c r="K157" s="15">
        <v>180</v>
      </c>
      <c r="L157" s="15" t="s">
        <v>977</v>
      </c>
      <c r="M157" s="15" t="s">
        <v>978</v>
      </c>
      <c r="N157" s="15" t="s">
        <v>1019</v>
      </c>
      <c r="O157" s="15" t="s">
        <v>992</v>
      </c>
      <c r="P157" s="15">
        <v>4.0999999999999996</v>
      </c>
      <c r="Q157" s="15">
        <v>354</v>
      </c>
      <c r="R157" s="15">
        <v>778</v>
      </c>
      <c r="S157" s="15">
        <v>1169</v>
      </c>
      <c r="T157" s="15">
        <v>1557</v>
      </c>
      <c r="U157" s="15">
        <v>2298</v>
      </c>
      <c r="V157" s="97">
        <v>155</v>
      </c>
    </row>
    <row r="158" spans="1:22">
      <c r="A158" t="s">
        <v>426</v>
      </c>
      <c r="B158" s="15" t="s">
        <v>1173</v>
      </c>
      <c r="C158" s="15">
        <v>75000</v>
      </c>
      <c r="D158" s="15">
        <v>32</v>
      </c>
      <c r="E158" s="15">
        <v>32</v>
      </c>
      <c r="F158" s="15">
        <v>29</v>
      </c>
      <c r="G158" s="15">
        <v>36</v>
      </c>
      <c r="H158" s="96">
        <v>50</v>
      </c>
      <c r="I158" s="15">
        <v>150</v>
      </c>
      <c r="J158" s="15">
        <v>180</v>
      </c>
      <c r="K158" s="15">
        <v>210</v>
      </c>
      <c r="L158" s="15" t="s">
        <v>978</v>
      </c>
      <c r="M158" s="15" t="s">
        <v>991</v>
      </c>
      <c r="N158" s="15" t="s">
        <v>1023</v>
      </c>
      <c r="O158" s="15" t="s">
        <v>985</v>
      </c>
      <c r="P158" s="15">
        <v>5.6</v>
      </c>
      <c r="Q158" s="15">
        <v>432</v>
      </c>
      <c r="R158" s="15">
        <v>950</v>
      </c>
      <c r="S158" s="15">
        <v>1426</v>
      </c>
      <c r="T158" s="15">
        <v>1900</v>
      </c>
      <c r="U158" s="15">
        <v>2308</v>
      </c>
      <c r="V158" s="97">
        <v>156</v>
      </c>
    </row>
    <row r="159" spans="1:22">
      <c r="A159" t="s">
        <v>426</v>
      </c>
      <c r="B159" s="15" t="s">
        <v>1174</v>
      </c>
      <c r="C159" s="15">
        <v>75000</v>
      </c>
      <c r="D159" s="15">
        <v>34</v>
      </c>
      <c r="E159" s="15">
        <v>34</v>
      </c>
      <c r="F159" s="15">
        <v>31</v>
      </c>
      <c r="G159" s="15">
        <v>39</v>
      </c>
      <c r="H159" s="96">
        <v>70</v>
      </c>
      <c r="I159" s="15">
        <v>180</v>
      </c>
      <c r="J159" s="15">
        <v>210</v>
      </c>
      <c r="K159" s="15">
        <v>210</v>
      </c>
      <c r="L159" s="15" t="s">
        <v>978</v>
      </c>
      <c r="M159" s="15" t="s">
        <v>992</v>
      </c>
      <c r="N159" s="15" t="s">
        <v>993</v>
      </c>
      <c r="O159" s="15" t="s">
        <v>994</v>
      </c>
      <c r="P159" s="15">
        <v>5.6</v>
      </c>
      <c r="Q159" s="15">
        <v>469</v>
      </c>
      <c r="R159" s="15">
        <v>1031</v>
      </c>
      <c r="S159" s="15">
        <v>1548</v>
      </c>
      <c r="T159" s="15">
        <v>2063</v>
      </c>
      <c r="U159" s="15">
        <v>2318</v>
      </c>
      <c r="V159" s="97">
        <v>157</v>
      </c>
    </row>
    <row r="160" spans="1:22">
      <c r="A160" t="s">
        <v>426</v>
      </c>
      <c r="B160" s="15" t="s">
        <v>1175</v>
      </c>
      <c r="C160" s="15">
        <v>82500</v>
      </c>
      <c r="D160" s="15">
        <v>40</v>
      </c>
      <c r="E160" s="15">
        <v>44</v>
      </c>
      <c r="F160" s="15">
        <v>36</v>
      </c>
      <c r="G160" s="15">
        <v>45</v>
      </c>
      <c r="H160" s="96">
        <v>70</v>
      </c>
      <c r="I160" s="15">
        <v>150</v>
      </c>
      <c r="J160" s="15">
        <v>150</v>
      </c>
      <c r="K160" s="15">
        <v>340</v>
      </c>
      <c r="L160" s="15" t="s">
        <v>978</v>
      </c>
      <c r="M160" s="15" t="s">
        <v>978</v>
      </c>
      <c r="N160" s="15" t="s">
        <v>1019</v>
      </c>
      <c r="O160" s="15" t="s">
        <v>992</v>
      </c>
      <c r="P160" s="15">
        <v>6.7</v>
      </c>
      <c r="Q160" s="15">
        <v>495</v>
      </c>
      <c r="R160" s="15">
        <v>1089</v>
      </c>
      <c r="S160" s="15">
        <v>1634</v>
      </c>
      <c r="T160" s="15">
        <v>2178</v>
      </c>
      <c r="U160" s="15">
        <v>2332</v>
      </c>
      <c r="V160" s="97">
        <v>158</v>
      </c>
    </row>
    <row r="161" spans="1:22">
      <c r="A161" t="s">
        <v>426</v>
      </c>
      <c r="B161" s="15" t="s">
        <v>1176</v>
      </c>
      <c r="C161" s="15">
        <v>82500</v>
      </c>
      <c r="D161" s="15">
        <v>42</v>
      </c>
      <c r="E161" s="15">
        <v>46</v>
      </c>
      <c r="F161" s="15">
        <v>38</v>
      </c>
      <c r="G161" s="15">
        <v>47</v>
      </c>
      <c r="H161" s="96">
        <v>70</v>
      </c>
      <c r="I161" s="15">
        <v>180</v>
      </c>
      <c r="J161" s="15">
        <v>180</v>
      </c>
      <c r="K161" s="15">
        <v>340</v>
      </c>
      <c r="L161" s="15" t="s">
        <v>978</v>
      </c>
      <c r="M161" s="15" t="s">
        <v>978</v>
      </c>
      <c r="N161" s="15" t="s">
        <v>1019</v>
      </c>
      <c r="O161" s="15" t="s">
        <v>992</v>
      </c>
      <c r="P161" s="15">
        <v>6.7</v>
      </c>
      <c r="Q161" s="15">
        <v>557</v>
      </c>
      <c r="R161" s="15">
        <v>1225</v>
      </c>
      <c r="S161" s="15">
        <v>1839</v>
      </c>
      <c r="T161" s="15">
        <v>2450</v>
      </c>
      <c r="U161" s="15">
        <v>2333</v>
      </c>
      <c r="V161" s="97">
        <v>159</v>
      </c>
    </row>
    <row r="162" spans="1:22">
      <c r="A162" t="s">
        <v>426</v>
      </c>
      <c r="B162" s="15" t="s">
        <v>1177</v>
      </c>
      <c r="C162" s="15">
        <v>82500</v>
      </c>
      <c r="D162" s="95">
        <v>45</v>
      </c>
      <c r="E162" s="95">
        <v>50</v>
      </c>
      <c r="F162" s="95">
        <v>41</v>
      </c>
      <c r="G162" s="15">
        <v>51</v>
      </c>
      <c r="H162" s="15">
        <v>70</v>
      </c>
      <c r="I162" s="15">
        <v>180</v>
      </c>
      <c r="J162" s="15">
        <v>250</v>
      </c>
      <c r="K162" s="15">
        <v>260</v>
      </c>
      <c r="L162" s="15" t="s">
        <v>978</v>
      </c>
      <c r="M162" s="15" t="s">
        <v>978</v>
      </c>
      <c r="N162" s="15" t="s">
        <v>1019</v>
      </c>
      <c r="O162" s="15" t="s">
        <v>992</v>
      </c>
      <c r="P162" s="15">
        <v>6.7</v>
      </c>
      <c r="Q162" s="15">
        <v>625</v>
      </c>
      <c r="R162" s="15">
        <v>1375</v>
      </c>
      <c r="S162" s="15">
        <v>2063</v>
      </c>
      <c r="T162" s="15">
        <v>2750</v>
      </c>
      <c r="U162" s="15">
        <v>2334</v>
      </c>
      <c r="V162" s="97">
        <v>160</v>
      </c>
    </row>
    <row r="163" spans="1:22">
      <c r="A163" t="s">
        <v>426</v>
      </c>
      <c r="B163" s="15" t="s">
        <v>1178</v>
      </c>
      <c r="C163" s="15">
        <v>84125</v>
      </c>
      <c r="D163" s="95">
        <v>41</v>
      </c>
      <c r="E163" s="95">
        <v>45</v>
      </c>
      <c r="F163" s="95">
        <v>37</v>
      </c>
      <c r="G163" s="15">
        <v>46</v>
      </c>
      <c r="H163" s="15">
        <v>70</v>
      </c>
      <c r="I163" s="15">
        <v>180</v>
      </c>
      <c r="J163" s="15">
        <v>210</v>
      </c>
      <c r="K163" s="15">
        <v>300</v>
      </c>
      <c r="L163" s="15" t="s">
        <v>1023</v>
      </c>
      <c r="M163" s="15" t="s">
        <v>1023</v>
      </c>
      <c r="N163" s="15" t="s">
        <v>985</v>
      </c>
      <c r="O163" s="15" t="s">
        <v>1052</v>
      </c>
      <c r="P163" s="15">
        <v>6.9</v>
      </c>
      <c r="Q163" s="15">
        <v>505</v>
      </c>
      <c r="R163" s="15">
        <v>1111</v>
      </c>
      <c r="S163" s="15">
        <v>1667</v>
      </c>
      <c r="T163" s="15">
        <v>2222</v>
      </c>
      <c r="U163" s="15">
        <v>2334</v>
      </c>
      <c r="V163" s="97">
        <v>161</v>
      </c>
    </row>
    <row r="164" spans="1:22">
      <c r="A164" t="s">
        <v>426</v>
      </c>
      <c r="B164" s="15" t="s">
        <v>1179</v>
      </c>
      <c r="C164" s="15">
        <v>84125</v>
      </c>
      <c r="D164" s="95">
        <v>44</v>
      </c>
      <c r="E164" s="95">
        <v>48</v>
      </c>
      <c r="F164" s="95">
        <v>40</v>
      </c>
      <c r="G164" s="15">
        <v>49</v>
      </c>
      <c r="H164" s="15">
        <v>70</v>
      </c>
      <c r="I164" s="15">
        <v>180</v>
      </c>
      <c r="J164" s="15">
        <v>260</v>
      </c>
      <c r="K164" s="15">
        <v>330</v>
      </c>
      <c r="L164" s="15" t="s">
        <v>1023</v>
      </c>
      <c r="M164" s="15" t="s">
        <v>1023</v>
      </c>
      <c r="N164" s="15" t="s">
        <v>985</v>
      </c>
      <c r="O164" s="15" t="s">
        <v>1052</v>
      </c>
      <c r="P164" s="15">
        <v>6.9</v>
      </c>
      <c r="Q164" s="15">
        <v>568</v>
      </c>
      <c r="R164" s="15">
        <v>1249</v>
      </c>
      <c r="S164" s="15">
        <v>1875</v>
      </c>
      <c r="T164" s="15">
        <v>2499</v>
      </c>
      <c r="U164" s="15">
        <v>2336</v>
      </c>
      <c r="V164" s="97">
        <v>162</v>
      </c>
    </row>
    <row r="165" spans="1:22">
      <c r="A165" t="s">
        <v>426</v>
      </c>
      <c r="B165" s="15" t="s">
        <v>1180</v>
      </c>
      <c r="C165" s="15">
        <v>97000</v>
      </c>
      <c r="D165" s="96">
        <v>47</v>
      </c>
      <c r="E165" s="96">
        <v>52</v>
      </c>
      <c r="F165" s="96">
        <v>43</v>
      </c>
      <c r="G165" s="96">
        <v>53</v>
      </c>
      <c r="H165" s="96">
        <v>70</v>
      </c>
      <c r="I165" s="96">
        <v>180</v>
      </c>
      <c r="J165" s="96">
        <v>210</v>
      </c>
      <c r="K165" s="96">
        <v>370</v>
      </c>
      <c r="L165" s="96" t="s">
        <v>982</v>
      </c>
      <c r="M165" s="96" t="s">
        <v>982</v>
      </c>
      <c r="N165" s="96" t="s">
        <v>983</v>
      </c>
      <c r="O165" s="96" t="s">
        <v>991</v>
      </c>
      <c r="P165" s="15">
        <v>8.1</v>
      </c>
      <c r="Q165" s="15">
        <v>582</v>
      </c>
      <c r="R165" s="15">
        <v>1280</v>
      </c>
      <c r="S165" s="15">
        <v>1921</v>
      </c>
      <c r="T165" s="15">
        <v>2560</v>
      </c>
      <c r="U165" s="15">
        <v>2335</v>
      </c>
      <c r="V165" s="97">
        <v>163</v>
      </c>
    </row>
    <row r="166" spans="1:22">
      <c r="A166" t="s">
        <v>426</v>
      </c>
      <c r="B166" s="15" t="s">
        <v>1181</v>
      </c>
      <c r="C166" s="15">
        <v>97000</v>
      </c>
      <c r="D166" s="95">
        <v>53</v>
      </c>
      <c r="E166" s="95">
        <v>58</v>
      </c>
      <c r="F166" s="95">
        <v>48</v>
      </c>
      <c r="G166" s="15">
        <v>60</v>
      </c>
      <c r="H166" s="15">
        <v>90</v>
      </c>
      <c r="I166" s="15">
        <v>210</v>
      </c>
      <c r="J166" s="15">
        <v>240</v>
      </c>
      <c r="K166" s="15">
        <v>420</v>
      </c>
      <c r="L166" s="15" t="s">
        <v>982</v>
      </c>
      <c r="M166" s="15" t="s">
        <v>982</v>
      </c>
      <c r="N166" s="15" t="s">
        <v>983</v>
      </c>
      <c r="O166" s="15" t="s">
        <v>991</v>
      </c>
      <c r="P166" s="15">
        <v>8.1</v>
      </c>
      <c r="Q166" s="15">
        <v>679</v>
      </c>
      <c r="R166" s="15">
        <v>1493</v>
      </c>
      <c r="S166" s="15">
        <v>2241</v>
      </c>
      <c r="T166" s="15">
        <v>2987</v>
      </c>
      <c r="U166" s="15">
        <v>2338</v>
      </c>
      <c r="V166" s="97">
        <v>164</v>
      </c>
    </row>
    <row r="167" spans="1:22">
      <c r="A167" t="s">
        <v>426</v>
      </c>
      <c r="B167" s="15" t="s">
        <v>1182</v>
      </c>
      <c r="C167" s="15">
        <v>100900</v>
      </c>
      <c r="D167" s="95">
        <v>49</v>
      </c>
      <c r="E167" s="95">
        <v>54</v>
      </c>
      <c r="F167" s="95">
        <v>45</v>
      </c>
      <c r="G167" s="15">
        <v>55</v>
      </c>
      <c r="H167" s="15">
        <v>70</v>
      </c>
      <c r="I167" s="15">
        <v>210</v>
      </c>
      <c r="J167" s="15">
        <v>220</v>
      </c>
      <c r="K167" s="15">
        <v>370</v>
      </c>
      <c r="L167" s="15" t="s">
        <v>977</v>
      </c>
      <c r="M167" s="15" t="s">
        <v>977</v>
      </c>
      <c r="N167" s="15" t="s">
        <v>978</v>
      </c>
      <c r="O167" s="15" t="s">
        <v>1019</v>
      </c>
      <c r="P167" s="15">
        <v>8.4</v>
      </c>
      <c r="Q167" s="15">
        <v>727</v>
      </c>
      <c r="R167" s="15">
        <v>1599</v>
      </c>
      <c r="S167" s="15">
        <v>2400</v>
      </c>
      <c r="T167" s="15">
        <v>3198</v>
      </c>
      <c r="U167" s="15">
        <v>2336</v>
      </c>
      <c r="V167" s="97">
        <v>165</v>
      </c>
    </row>
    <row r="168" spans="1:22">
      <c r="A168" t="s">
        <v>426</v>
      </c>
      <c r="B168" s="15" t="s">
        <v>1183</v>
      </c>
      <c r="C168" s="15">
        <v>110000</v>
      </c>
      <c r="D168" s="95">
        <v>54</v>
      </c>
      <c r="E168" s="95">
        <v>60</v>
      </c>
      <c r="F168" s="95">
        <v>49</v>
      </c>
      <c r="G168" s="15">
        <v>62</v>
      </c>
      <c r="H168" s="15">
        <v>90</v>
      </c>
      <c r="I168" s="15">
        <v>210</v>
      </c>
      <c r="J168" s="15">
        <v>320</v>
      </c>
      <c r="K168" s="15">
        <v>340</v>
      </c>
      <c r="L168" s="15" t="s">
        <v>1019</v>
      </c>
      <c r="M168" s="15" t="s">
        <v>1019</v>
      </c>
      <c r="N168" s="15" t="s">
        <v>992</v>
      </c>
      <c r="O168" s="15" t="s">
        <v>993</v>
      </c>
      <c r="P168" s="15">
        <v>9.3000000000000007</v>
      </c>
      <c r="Q168" s="15">
        <v>792</v>
      </c>
      <c r="R168" s="15">
        <v>1742</v>
      </c>
      <c r="S168" s="15">
        <v>2614</v>
      </c>
      <c r="T168" s="15">
        <v>3484</v>
      </c>
      <c r="U168" s="15">
        <v>2337</v>
      </c>
      <c r="V168" s="97">
        <v>166</v>
      </c>
    </row>
    <row r="169" spans="1:22">
      <c r="A169" t="s">
        <v>426</v>
      </c>
      <c r="B169" s="15" t="s">
        <v>1184</v>
      </c>
      <c r="C169" s="15">
        <v>110000</v>
      </c>
      <c r="D169" s="95">
        <v>62</v>
      </c>
      <c r="E169" s="95">
        <v>68</v>
      </c>
      <c r="F169" s="95">
        <v>56</v>
      </c>
      <c r="G169" s="15">
        <v>70</v>
      </c>
      <c r="H169" s="15">
        <v>90</v>
      </c>
      <c r="I169" s="15">
        <v>220</v>
      </c>
      <c r="J169" s="15">
        <v>240</v>
      </c>
      <c r="K169" s="15">
        <v>460</v>
      </c>
      <c r="L169" s="15" t="s">
        <v>1019</v>
      </c>
      <c r="M169" s="15" t="s">
        <v>1019</v>
      </c>
      <c r="N169" s="15" t="s">
        <v>992</v>
      </c>
      <c r="O169" s="15" t="s">
        <v>993</v>
      </c>
      <c r="P169" s="15">
        <v>9.3000000000000007</v>
      </c>
      <c r="Q169" s="15">
        <v>825</v>
      </c>
      <c r="R169" s="15">
        <v>1815</v>
      </c>
      <c r="S169" s="15">
        <v>2723</v>
      </c>
      <c r="T169" s="15">
        <v>3630</v>
      </c>
      <c r="U169" s="15">
        <v>2339</v>
      </c>
      <c r="V169" s="97">
        <v>167</v>
      </c>
    </row>
    <row r="170" spans="1:22">
      <c r="A170" t="s">
        <v>426</v>
      </c>
      <c r="B170" s="15" t="s">
        <v>1185</v>
      </c>
      <c r="C170" s="15">
        <v>120350</v>
      </c>
      <c r="D170" s="95">
        <v>60</v>
      </c>
      <c r="E170" s="95">
        <v>66</v>
      </c>
      <c r="F170" s="95">
        <v>54</v>
      </c>
      <c r="G170" s="15">
        <v>68</v>
      </c>
      <c r="H170" s="15">
        <v>90</v>
      </c>
      <c r="I170" s="15">
        <v>220</v>
      </c>
      <c r="J170" s="15">
        <v>240</v>
      </c>
      <c r="K170" s="15">
        <v>390</v>
      </c>
      <c r="L170" s="15" t="s">
        <v>982</v>
      </c>
      <c r="M170" s="15" t="s">
        <v>982</v>
      </c>
      <c r="N170" s="15" t="s">
        <v>983</v>
      </c>
      <c r="O170" s="15" t="s">
        <v>991</v>
      </c>
      <c r="P170" s="15">
        <v>10.199999999999999</v>
      </c>
      <c r="Q170" s="15">
        <v>867</v>
      </c>
      <c r="R170" s="15">
        <v>1907</v>
      </c>
      <c r="S170" s="15">
        <v>2862</v>
      </c>
      <c r="T170" s="15">
        <v>3814</v>
      </c>
      <c r="U170" s="15">
        <v>2340</v>
      </c>
      <c r="V170" s="97">
        <v>168</v>
      </c>
    </row>
    <row r="171" spans="1:22">
      <c r="A171" t="s">
        <v>426</v>
      </c>
      <c r="B171" s="15" t="s">
        <v>1186</v>
      </c>
      <c r="C171" s="15">
        <v>120350</v>
      </c>
      <c r="D171" s="95">
        <v>64</v>
      </c>
      <c r="E171" s="95">
        <v>70</v>
      </c>
      <c r="F171" s="95">
        <v>58</v>
      </c>
      <c r="G171" s="15">
        <v>72</v>
      </c>
      <c r="H171" s="15">
        <v>90</v>
      </c>
      <c r="I171" s="15">
        <v>220</v>
      </c>
      <c r="J171" s="15">
        <v>250</v>
      </c>
      <c r="K171" s="15">
        <v>560</v>
      </c>
      <c r="L171" s="15" t="s">
        <v>982</v>
      </c>
      <c r="M171" s="15" t="s">
        <v>982</v>
      </c>
      <c r="N171" s="15" t="s">
        <v>983</v>
      </c>
      <c r="O171" s="15" t="s">
        <v>991</v>
      </c>
      <c r="P171" s="15">
        <v>10.199999999999999</v>
      </c>
      <c r="Q171" s="15">
        <v>903</v>
      </c>
      <c r="R171" s="15">
        <v>1986</v>
      </c>
      <c r="S171" s="15">
        <v>2980</v>
      </c>
      <c r="T171" s="15">
        <v>3973</v>
      </c>
      <c r="U171" s="15">
        <v>2343</v>
      </c>
      <c r="V171" s="97">
        <v>169</v>
      </c>
    </row>
    <row r="172" spans="1:22">
      <c r="A172" t="s">
        <v>426</v>
      </c>
      <c r="B172" s="15" t="s">
        <v>1187</v>
      </c>
      <c r="C172" s="15">
        <v>140000</v>
      </c>
      <c r="D172" s="95">
        <v>69</v>
      </c>
      <c r="E172" s="95">
        <v>76</v>
      </c>
      <c r="F172" s="95">
        <v>63</v>
      </c>
      <c r="G172" s="15">
        <v>77</v>
      </c>
      <c r="H172" s="96">
        <v>130</v>
      </c>
      <c r="I172" s="15">
        <v>250</v>
      </c>
      <c r="J172" s="15">
        <v>390</v>
      </c>
      <c r="K172" s="15">
        <v>490</v>
      </c>
      <c r="L172" s="15" t="s">
        <v>977</v>
      </c>
      <c r="M172" s="15" t="s">
        <v>977</v>
      </c>
      <c r="N172" s="15" t="s">
        <v>978</v>
      </c>
      <c r="O172" s="15" t="s">
        <v>1019</v>
      </c>
      <c r="P172" s="15">
        <v>11.7</v>
      </c>
      <c r="Q172" s="15">
        <v>1008</v>
      </c>
      <c r="R172" s="15">
        <v>2217</v>
      </c>
      <c r="S172" s="15">
        <v>3327</v>
      </c>
      <c r="T172" s="15">
        <v>4435</v>
      </c>
      <c r="U172" s="15">
        <v>2341</v>
      </c>
      <c r="V172" s="97">
        <v>170</v>
      </c>
    </row>
    <row r="173" spans="1:22">
      <c r="A173" t="s">
        <v>426</v>
      </c>
      <c r="B173" s="15" t="s">
        <v>1188</v>
      </c>
      <c r="C173" s="15">
        <v>80750</v>
      </c>
      <c r="D173" s="95">
        <v>45</v>
      </c>
      <c r="E173" s="95">
        <v>50</v>
      </c>
      <c r="F173" s="95">
        <v>41</v>
      </c>
      <c r="G173" s="15">
        <v>51</v>
      </c>
      <c r="H173" s="15">
        <v>70</v>
      </c>
      <c r="I173" s="15">
        <v>180</v>
      </c>
      <c r="J173" s="15">
        <v>250</v>
      </c>
      <c r="K173" s="15">
        <v>320</v>
      </c>
      <c r="L173" s="15" t="s">
        <v>982</v>
      </c>
      <c r="M173" s="15" t="s">
        <v>982</v>
      </c>
      <c r="N173" s="15" t="s">
        <v>983</v>
      </c>
      <c r="O173" s="15" t="s">
        <v>991</v>
      </c>
      <c r="P173" s="15">
        <v>9.5</v>
      </c>
      <c r="Q173" s="15">
        <v>646</v>
      </c>
      <c r="R173" s="15">
        <v>1421</v>
      </c>
      <c r="S173" s="15">
        <v>2132</v>
      </c>
      <c r="T173" s="15">
        <v>2842</v>
      </c>
      <c r="U173" s="15">
        <v>2342</v>
      </c>
      <c r="V173" s="97">
        <v>171</v>
      </c>
    </row>
    <row r="174" spans="1:22">
      <c r="A174" t="s">
        <v>426</v>
      </c>
      <c r="B174" s="15" t="s">
        <v>1189</v>
      </c>
      <c r="C174" s="15">
        <v>88825</v>
      </c>
      <c r="D174" s="15">
        <v>50</v>
      </c>
      <c r="E174" s="15">
        <v>55</v>
      </c>
      <c r="F174" s="15">
        <v>45</v>
      </c>
      <c r="G174" s="15">
        <v>56</v>
      </c>
      <c r="H174" s="15">
        <v>70</v>
      </c>
      <c r="I174" s="15">
        <v>210</v>
      </c>
      <c r="J174" s="15">
        <v>210</v>
      </c>
      <c r="K174" s="15">
        <v>280</v>
      </c>
      <c r="L174" s="15" t="s">
        <v>982</v>
      </c>
      <c r="M174" s="15" t="s">
        <v>982</v>
      </c>
      <c r="N174" s="15" t="s">
        <v>983</v>
      </c>
      <c r="O174" s="15" t="s">
        <v>991</v>
      </c>
      <c r="P174" s="15">
        <v>10.5</v>
      </c>
      <c r="Q174" s="15">
        <v>667</v>
      </c>
      <c r="R174" s="15">
        <v>1467</v>
      </c>
      <c r="S174" s="15">
        <v>2202</v>
      </c>
      <c r="T174" s="15">
        <v>2934</v>
      </c>
      <c r="U174" s="15">
        <v>2344</v>
      </c>
      <c r="V174" s="97">
        <v>172</v>
      </c>
    </row>
    <row r="175" spans="1:22">
      <c r="A175" t="s">
        <v>426</v>
      </c>
      <c r="B175" s="15" t="s">
        <v>1190</v>
      </c>
      <c r="C175" s="15">
        <v>96900</v>
      </c>
      <c r="D175" s="15">
        <v>54</v>
      </c>
      <c r="E175" s="15">
        <v>60</v>
      </c>
      <c r="F175" s="15">
        <v>49</v>
      </c>
      <c r="G175" s="15">
        <v>61</v>
      </c>
      <c r="H175" s="15">
        <v>90</v>
      </c>
      <c r="I175" s="15">
        <v>210</v>
      </c>
      <c r="J175" s="15">
        <v>330</v>
      </c>
      <c r="K175" s="15">
        <v>330</v>
      </c>
      <c r="L175" s="15" t="s">
        <v>982</v>
      </c>
      <c r="M175" s="15" t="s">
        <v>982</v>
      </c>
      <c r="N175" s="15" t="s">
        <v>983</v>
      </c>
      <c r="O175" s="15" t="s">
        <v>991</v>
      </c>
      <c r="P175" s="15">
        <v>11.4</v>
      </c>
      <c r="Q175" s="15">
        <v>732</v>
      </c>
      <c r="R175" s="15">
        <v>1610</v>
      </c>
      <c r="S175" s="15">
        <v>2416</v>
      </c>
      <c r="T175" s="15">
        <v>3220</v>
      </c>
      <c r="U175" s="15">
        <v>2345</v>
      </c>
      <c r="V175" s="97">
        <v>173</v>
      </c>
    </row>
    <row r="176" spans="1:22">
      <c r="A176" t="s">
        <v>426</v>
      </c>
      <c r="B176" s="15" t="s">
        <v>1191</v>
      </c>
      <c r="C176" s="15">
        <v>61500</v>
      </c>
      <c r="D176" s="15">
        <v>34</v>
      </c>
      <c r="E176" s="15">
        <v>38</v>
      </c>
      <c r="F176" s="15">
        <v>31</v>
      </c>
      <c r="G176" s="15">
        <v>40</v>
      </c>
      <c r="H176" s="15">
        <v>50</v>
      </c>
      <c r="I176" s="15">
        <v>130</v>
      </c>
      <c r="J176" s="15">
        <v>210</v>
      </c>
      <c r="K176" s="15">
        <v>280</v>
      </c>
      <c r="L176" s="15" t="s">
        <v>982</v>
      </c>
      <c r="M176" s="15" t="s">
        <v>982</v>
      </c>
      <c r="N176" s="15" t="s">
        <v>983</v>
      </c>
      <c r="O176" s="15" t="s">
        <v>991</v>
      </c>
      <c r="P176" s="15">
        <v>7.3</v>
      </c>
      <c r="Q176" s="15">
        <v>373</v>
      </c>
      <c r="R176" s="15">
        <v>820</v>
      </c>
      <c r="S176" s="15">
        <v>1231</v>
      </c>
      <c r="T176" s="15">
        <v>1641</v>
      </c>
      <c r="U176" s="15">
        <v>2348</v>
      </c>
      <c r="V176" s="97">
        <v>174</v>
      </c>
    </row>
    <row r="177" spans="1:22">
      <c r="A177" t="s">
        <v>426</v>
      </c>
      <c r="B177" s="15" t="s">
        <v>1192</v>
      </c>
      <c r="C177" s="15">
        <v>77520</v>
      </c>
      <c r="D177" s="15">
        <v>44</v>
      </c>
      <c r="E177" s="15">
        <v>48</v>
      </c>
      <c r="F177" s="15">
        <v>40</v>
      </c>
      <c r="G177" s="15">
        <v>49</v>
      </c>
      <c r="H177" s="15">
        <v>70</v>
      </c>
      <c r="I177" s="15">
        <v>180</v>
      </c>
      <c r="J177" s="15">
        <v>260</v>
      </c>
      <c r="K177" s="15">
        <v>360</v>
      </c>
      <c r="L177" s="15" t="s">
        <v>982</v>
      </c>
      <c r="M177" s="15" t="s">
        <v>982</v>
      </c>
      <c r="N177" s="15" t="s">
        <v>983</v>
      </c>
      <c r="O177" s="15" t="s">
        <v>991</v>
      </c>
      <c r="P177" s="15">
        <v>9.3000000000000007</v>
      </c>
      <c r="Q177" s="15">
        <v>582</v>
      </c>
      <c r="R177" s="15">
        <v>1280</v>
      </c>
      <c r="S177" s="15">
        <v>1921</v>
      </c>
      <c r="T177" s="15">
        <v>2560</v>
      </c>
      <c r="U177" s="15">
        <v>2350</v>
      </c>
      <c r="V177" s="97">
        <v>175</v>
      </c>
    </row>
    <row r="178" spans="1:22">
      <c r="A178" t="s">
        <v>426</v>
      </c>
      <c r="B178" s="15" t="s">
        <v>1193</v>
      </c>
      <c r="C178" s="15">
        <v>77520</v>
      </c>
      <c r="D178" s="15">
        <v>50</v>
      </c>
      <c r="E178" s="15">
        <v>54</v>
      </c>
      <c r="F178" s="15">
        <v>45</v>
      </c>
      <c r="G178" s="15">
        <v>55</v>
      </c>
      <c r="H178" s="15">
        <v>70</v>
      </c>
      <c r="I178" s="15">
        <v>210</v>
      </c>
      <c r="J178" s="15">
        <v>220</v>
      </c>
      <c r="K178" s="15">
        <v>360</v>
      </c>
      <c r="L178" s="15" t="s">
        <v>991</v>
      </c>
      <c r="M178" s="15" t="s">
        <v>991</v>
      </c>
      <c r="N178" s="15" t="s">
        <v>1023</v>
      </c>
      <c r="O178" s="15" t="s">
        <v>985</v>
      </c>
      <c r="P178" s="15">
        <v>9.3000000000000007</v>
      </c>
      <c r="Q178" s="15">
        <v>640</v>
      </c>
      <c r="R178" s="15">
        <v>1408</v>
      </c>
      <c r="S178" s="15">
        <v>2112</v>
      </c>
      <c r="T178" s="15">
        <v>2816</v>
      </c>
      <c r="U178" s="15">
        <v>2352</v>
      </c>
      <c r="V178" s="97">
        <v>176</v>
      </c>
    </row>
    <row r="179" spans="1:22">
      <c r="A179" t="s">
        <v>426</v>
      </c>
      <c r="B179" s="15" t="s">
        <v>1194</v>
      </c>
      <c r="C179" s="15">
        <v>77520</v>
      </c>
      <c r="D179" s="15">
        <v>55</v>
      </c>
      <c r="E179" s="15">
        <v>60</v>
      </c>
      <c r="F179" s="15">
        <v>50</v>
      </c>
      <c r="G179" s="15">
        <v>61</v>
      </c>
      <c r="H179" s="15">
        <v>90</v>
      </c>
      <c r="I179" s="15">
        <v>210</v>
      </c>
      <c r="J179" s="15">
        <v>320</v>
      </c>
      <c r="K179" s="15">
        <v>560</v>
      </c>
      <c r="L179" s="15" t="s">
        <v>991</v>
      </c>
      <c r="M179" s="15" t="s">
        <v>991</v>
      </c>
      <c r="N179" s="15" t="s">
        <v>1023</v>
      </c>
      <c r="O179" s="15" t="s">
        <v>985</v>
      </c>
      <c r="P179" s="15">
        <v>9.3000000000000007</v>
      </c>
      <c r="Q179" s="15">
        <v>718</v>
      </c>
      <c r="R179" s="15">
        <v>1579</v>
      </c>
      <c r="S179" s="15">
        <v>2370</v>
      </c>
      <c r="T179" s="15">
        <v>3159</v>
      </c>
      <c r="U179" s="15">
        <v>2354</v>
      </c>
      <c r="V179" s="97">
        <v>177</v>
      </c>
    </row>
    <row r="180" spans="1:22">
      <c r="A180" t="s">
        <v>426</v>
      </c>
      <c r="B180" s="15" t="s">
        <v>1195</v>
      </c>
      <c r="C180" s="15">
        <v>77520</v>
      </c>
      <c r="D180" s="96">
        <v>60</v>
      </c>
      <c r="E180" s="96">
        <v>66</v>
      </c>
      <c r="F180" s="96">
        <v>54</v>
      </c>
      <c r="G180" s="15">
        <v>68</v>
      </c>
      <c r="H180" s="15">
        <v>90</v>
      </c>
      <c r="I180" s="15">
        <v>220</v>
      </c>
      <c r="J180" s="15">
        <v>250</v>
      </c>
      <c r="K180" s="15">
        <v>560</v>
      </c>
      <c r="L180" s="15" t="s">
        <v>991</v>
      </c>
      <c r="M180" s="15" t="s">
        <v>991</v>
      </c>
      <c r="N180" s="15" t="s">
        <v>1023</v>
      </c>
      <c r="O180" s="15" t="s">
        <v>985</v>
      </c>
      <c r="P180" s="15">
        <v>9.3000000000000007</v>
      </c>
      <c r="Q180" s="15">
        <v>756</v>
      </c>
      <c r="R180" s="15">
        <v>1663</v>
      </c>
      <c r="S180" s="15">
        <v>2495</v>
      </c>
      <c r="T180" s="15">
        <v>3326</v>
      </c>
      <c r="U180" s="15">
        <v>2356</v>
      </c>
      <c r="V180" s="97">
        <v>178</v>
      </c>
    </row>
    <row r="181" spans="1:22">
      <c r="A181" t="s">
        <v>426</v>
      </c>
      <c r="B181" s="15" t="s">
        <v>1196</v>
      </c>
      <c r="C181" s="15">
        <v>30000</v>
      </c>
      <c r="D181" s="15">
        <v>16</v>
      </c>
      <c r="E181" s="15">
        <v>18</v>
      </c>
      <c r="F181" s="15">
        <v>15</v>
      </c>
      <c r="G181" s="15">
        <v>19</v>
      </c>
      <c r="H181" s="15">
        <v>30</v>
      </c>
      <c r="I181" s="15">
        <v>70</v>
      </c>
      <c r="J181" s="15">
        <v>90</v>
      </c>
      <c r="K181" s="15">
        <v>100</v>
      </c>
      <c r="L181" s="15" t="s">
        <v>977</v>
      </c>
      <c r="M181" s="15" t="s">
        <v>977</v>
      </c>
      <c r="N181" s="15" t="s">
        <v>978</v>
      </c>
      <c r="O181" s="15" t="s">
        <v>1019</v>
      </c>
      <c r="P181" s="15">
        <v>2.5</v>
      </c>
      <c r="Q181" s="15">
        <v>90</v>
      </c>
      <c r="R181" s="15">
        <v>198</v>
      </c>
      <c r="S181" s="15">
        <v>297</v>
      </c>
      <c r="T181" s="15">
        <v>396</v>
      </c>
      <c r="U181" s="15">
        <v>2335</v>
      </c>
      <c r="V181" s="97">
        <v>179</v>
      </c>
    </row>
    <row r="182" spans="1:22">
      <c r="A182" t="s">
        <v>426</v>
      </c>
      <c r="B182" s="15" t="s">
        <v>1197</v>
      </c>
      <c r="C182" s="15">
        <v>30000</v>
      </c>
      <c r="D182" s="15">
        <v>18</v>
      </c>
      <c r="E182" s="15">
        <v>20</v>
      </c>
      <c r="F182" s="15">
        <v>17</v>
      </c>
      <c r="G182" s="15">
        <v>21</v>
      </c>
      <c r="H182" s="15">
        <v>30</v>
      </c>
      <c r="I182" s="15">
        <v>70</v>
      </c>
      <c r="J182" s="15">
        <v>90</v>
      </c>
      <c r="K182" s="15">
        <v>100</v>
      </c>
      <c r="L182" s="15" t="s">
        <v>977</v>
      </c>
      <c r="M182" s="15" t="s">
        <v>977</v>
      </c>
      <c r="N182" s="15" t="s">
        <v>978</v>
      </c>
      <c r="O182" s="15" t="s">
        <v>1019</v>
      </c>
      <c r="P182" s="15">
        <v>2.5</v>
      </c>
      <c r="Q182" s="15">
        <v>99</v>
      </c>
      <c r="R182" s="15">
        <v>217</v>
      </c>
      <c r="S182" s="15">
        <v>327</v>
      </c>
      <c r="T182" s="15">
        <v>435</v>
      </c>
      <c r="U182" s="15">
        <v>2341</v>
      </c>
      <c r="V182" s="97">
        <v>180</v>
      </c>
    </row>
    <row r="183" spans="1:22">
      <c r="A183" t="s">
        <v>426</v>
      </c>
      <c r="B183" s="15" t="s">
        <v>1198</v>
      </c>
      <c r="C183" s="15">
        <v>38500</v>
      </c>
      <c r="D183" s="15">
        <v>21</v>
      </c>
      <c r="E183" s="15">
        <v>23</v>
      </c>
      <c r="F183" s="15">
        <v>19</v>
      </c>
      <c r="G183" s="15">
        <v>24</v>
      </c>
      <c r="H183" s="15">
        <v>30</v>
      </c>
      <c r="I183" s="15">
        <v>90</v>
      </c>
      <c r="J183" s="15">
        <v>90</v>
      </c>
      <c r="K183" s="15">
        <v>200</v>
      </c>
      <c r="L183" s="15" t="s">
        <v>976</v>
      </c>
      <c r="M183" s="15" t="s">
        <v>976</v>
      </c>
      <c r="N183" s="15" t="s">
        <v>977</v>
      </c>
      <c r="O183" s="15" t="s">
        <v>978</v>
      </c>
      <c r="P183" s="15">
        <v>3.2</v>
      </c>
      <c r="Q183" s="15">
        <v>289</v>
      </c>
      <c r="R183" s="15">
        <v>635</v>
      </c>
      <c r="S183" s="15">
        <v>954</v>
      </c>
      <c r="T183" s="15">
        <v>1271</v>
      </c>
      <c r="U183" s="15">
        <v>2340</v>
      </c>
      <c r="V183" s="97">
        <v>181</v>
      </c>
    </row>
    <row r="184" spans="1:22">
      <c r="A184" t="s">
        <v>426</v>
      </c>
      <c r="B184" s="15" t="s">
        <v>1199</v>
      </c>
      <c r="C184" s="15">
        <v>38500</v>
      </c>
      <c r="D184" s="15">
        <v>25</v>
      </c>
      <c r="E184" s="15">
        <v>27</v>
      </c>
      <c r="F184" s="15">
        <v>23</v>
      </c>
      <c r="G184" s="15">
        <v>28</v>
      </c>
      <c r="H184" s="15">
        <v>40</v>
      </c>
      <c r="I184" s="15">
        <v>90</v>
      </c>
      <c r="J184" s="15">
        <v>130</v>
      </c>
      <c r="K184" s="15">
        <v>170</v>
      </c>
      <c r="L184" s="15" t="s">
        <v>976</v>
      </c>
      <c r="M184" s="15" t="s">
        <v>976</v>
      </c>
      <c r="N184" s="15" t="s">
        <v>977</v>
      </c>
      <c r="O184" s="15" t="s">
        <v>978</v>
      </c>
      <c r="P184" s="15">
        <v>3.2</v>
      </c>
      <c r="Q184" s="15">
        <v>318</v>
      </c>
      <c r="R184" s="15">
        <v>699</v>
      </c>
      <c r="S184" s="15">
        <v>1050</v>
      </c>
      <c r="T184" s="15">
        <v>1399</v>
      </c>
      <c r="U184" s="15">
        <v>2342</v>
      </c>
      <c r="V184" s="97">
        <v>182</v>
      </c>
    </row>
    <row r="185" spans="1:22">
      <c r="A185" t="s">
        <v>426</v>
      </c>
      <c r="B185" s="15" t="s">
        <v>1200</v>
      </c>
      <c r="C185" s="15">
        <v>48000</v>
      </c>
      <c r="D185" s="15">
        <v>27</v>
      </c>
      <c r="E185" s="15">
        <v>30</v>
      </c>
      <c r="F185" s="15">
        <v>25</v>
      </c>
      <c r="G185" s="15">
        <v>31</v>
      </c>
      <c r="H185" s="15">
        <v>40</v>
      </c>
      <c r="I185" s="15">
        <v>130</v>
      </c>
      <c r="J185" s="15">
        <v>130</v>
      </c>
      <c r="K185" s="15">
        <v>170</v>
      </c>
      <c r="L185" s="15" t="s">
        <v>977</v>
      </c>
      <c r="M185" s="15" t="s">
        <v>977</v>
      </c>
      <c r="N185" s="15" t="s">
        <v>978</v>
      </c>
      <c r="O185" s="15" t="s">
        <v>1019</v>
      </c>
      <c r="P185" s="15">
        <v>3.9</v>
      </c>
      <c r="Q185" s="15">
        <v>360</v>
      </c>
      <c r="R185" s="15">
        <v>792</v>
      </c>
      <c r="S185" s="15">
        <v>1188</v>
      </c>
      <c r="T185" s="15">
        <v>1584</v>
      </c>
      <c r="U185" s="15">
        <v>2341</v>
      </c>
      <c r="V185" s="97">
        <v>183</v>
      </c>
    </row>
    <row r="186" spans="1:22">
      <c r="A186" t="s">
        <v>426</v>
      </c>
      <c r="B186" s="15" t="s">
        <v>1201</v>
      </c>
      <c r="C186" s="15">
        <v>48000</v>
      </c>
      <c r="D186" s="15">
        <v>31</v>
      </c>
      <c r="E186" s="15">
        <v>34</v>
      </c>
      <c r="F186" s="15">
        <v>28</v>
      </c>
      <c r="G186" s="15">
        <v>35</v>
      </c>
      <c r="H186" s="15">
        <v>50</v>
      </c>
      <c r="I186" s="15">
        <v>130</v>
      </c>
      <c r="J186" s="15">
        <v>130</v>
      </c>
      <c r="K186" s="15">
        <v>170</v>
      </c>
      <c r="L186" s="15" t="s">
        <v>977</v>
      </c>
      <c r="M186" s="15" t="s">
        <v>977</v>
      </c>
      <c r="N186" s="15" t="s">
        <v>978</v>
      </c>
      <c r="O186" s="15" t="s">
        <v>1019</v>
      </c>
      <c r="P186" s="15">
        <v>3.9</v>
      </c>
      <c r="Q186" s="15">
        <v>396</v>
      </c>
      <c r="R186" s="15">
        <v>871</v>
      </c>
      <c r="S186" s="15">
        <v>1307</v>
      </c>
      <c r="T186" s="15">
        <v>1742</v>
      </c>
      <c r="U186" s="15">
        <v>2353</v>
      </c>
      <c r="V186" s="97">
        <v>184</v>
      </c>
    </row>
    <row r="187" spans="1:22">
      <c r="A187" t="s">
        <v>426</v>
      </c>
      <c r="B187" s="15" t="s">
        <v>1202</v>
      </c>
      <c r="C187" s="15">
        <v>65800</v>
      </c>
      <c r="D187" s="15">
        <v>36</v>
      </c>
      <c r="E187" s="15">
        <v>40</v>
      </c>
      <c r="F187" s="15">
        <v>33</v>
      </c>
      <c r="G187" s="15">
        <v>42</v>
      </c>
      <c r="H187" s="96">
        <v>50</v>
      </c>
      <c r="I187" s="15">
        <v>150</v>
      </c>
      <c r="J187" s="15">
        <v>210</v>
      </c>
      <c r="K187" s="15">
        <v>325</v>
      </c>
      <c r="L187" s="15" t="s">
        <v>975</v>
      </c>
      <c r="M187" s="15" t="s">
        <v>975</v>
      </c>
      <c r="N187" s="15" t="s">
        <v>976</v>
      </c>
      <c r="O187" s="15" t="s">
        <v>977</v>
      </c>
      <c r="P187" s="15">
        <v>5.5</v>
      </c>
      <c r="Q187" s="15">
        <v>527</v>
      </c>
      <c r="R187" s="15">
        <v>1159</v>
      </c>
      <c r="S187" s="15">
        <v>1740</v>
      </c>
      <c r="T187" s="15">
        <v>2318</v>
      </c>
      <c r="U187" s="15">
        <v>2343</v>
      </c>
      <c r="V187" s="97">
        <v>185</v>
      </c>
    </row>
    <row r="188" spans="1:22">
      <c r="A188" t="s">
        <v>426</v>
      </c>
      <c r="B188" s="15" t="s">
        <v>1203</v>
      </c>
      <c r="C188" s="15">
        <v>65800</v>
      </c>
      <c r="D188" s="15">
        <v>40</v>
      </c>
      <c r="E188" s="15">
        <v>44</v>
      </c>
      <c r="F188" s="15">
        <v>36</v>
      </c>
      <c r="G188" s="15">
        <v>46</v>
      </c>
      <c r="H188" s="96">
        <v>70</v>
      </c>
      <c r="I188" s="15">
        <v>150</v>
      </c>
      <c r="J188" s="15">
        <v>180</v>
      </c>
      <c r="K188" s="15">
        <v>290</v>
      </c>
      <c r="L188" s="15" t="s">
        <v>975</v>
      </c>
      <c r="M188" s="15" t="s">
        <v>975</v>
      </c>
      <c r="N188" s="15" t="s">
        <v>976</v>
      </c>
      <c r="O188" s="15" t="s">
        <v>977</v>
      </c>
      <c r="P188" s="15">
        <v>5.5</v>
      </c>
      <c r="Q188" s="15">
        <v>658</v>
      </c>
      <c r="R188" s="15">
        <v>1447</v>
      </c>
      <c r="S188" s="15">
        <v>2172</v>
      </c>
      <c r="T188" s="15">
        <v>2895</v>
      </c>
      <c r="U188" s="15">
        <v>2349</v>
      </c>
      <c r="V188" s="97">
        <v>186</v>
      </c>
    </row>
    <row r="189" spans="1:22">
      <c r="A189" t="s">
        <v>426</v>
      </c>
      <c r="B189" s="15" t="s">
        <v>1204</v>
      </c>
      <c r="C189" s="15">
        <v>65800</v>
      </c>
      <c r="D189" s="15">
        <v>43</v>
      </c>
      <c r="E189" s="15">
        <v>47</v>
      </c>
      <c r="F189" s="15">
        <v>39</v>
      </c>
      <c r="G189" s="15">
        <v>49</v>
      </c>
      <c r="H189" s="96">
        <v>70</v>
      </c>
      <c r="I189" s="15">
        <v>180</v>
      </c>
      <c r="J189" s="15">
        <v>210</v>
      </c>
      <c r="K189" s="15">
        <v>360</v>
      </c>
      <c r="L189" s="15" t="s">
        <v>975</v>
      </c>
      <c r="M189" s="15" t="s">
        <v>975</v>
      </c>
      <c r="N189" s="15" t="s">
        <v>976</v>
      </c>
      <c r="O189" s="15" t="s">
        <v>977</v>
      </c>
      <c r="P189" s="15">
        <v>5.5</v>
      </c>
      <c r="Q189" s="15">
        <v>724</v>
      </c>
      <c r="R189" s="15">
        <v>1592</v>
      </c>
      <c r="S189" s="15">
        <v>2390</v>
      </c>
      <c r="T189" s="15">
        <v>3185</v>
      </c>
      <c r="U189" s="15">
        <v>2355</v>
      </c>
      <c r="V189" s="97">
        <v>187</v>
      </c>
    </row>
    <row r="190" spans="1:22">
      <c r="A190" t="s">
        <v>426</v>
      </c>
      <c r="B190" s="15" t="s">
        <v>1205</v>
      </c>
      <c r="C190" s="15">
        <v>68900</v>
      </c>
      <c r="D190" s="15">
        <v>48</v>
      </c>
      <c r="E190" s="15">
        <v>54</v>
      </c>
      <c r="F190" s="15">
        <v>44</v>
      </c>
      <c r="G190" s="15">
        <v>55</v>
      </c>
      <c r="H190" s="15">
        <v>70</v>
      </c>
      <c r="I190" s="15">
        <v>210</v>
      </c>
      <c r="J190" s="15">
        <v>190</v>
      </c>
      <c r="K190" s="15">
        <v>460</v>
      </c>
      <c r="L190" s="15" t="s">
        <v>976</v>
      </c>
      <c r="M190" s="15" t="s">
        <v>976</v>
      </c>
      <c r="N190" s="15" t="s">
        <v>977</v>
      </c>
      <c r="O190" s="15" t="s">
        <v>978</v>
      </c>
      <c r="P190" s="15">
        <v>6.4</v>
      </c>
      <c r="Q190" s="15">
        <v>689</v>
      </c>
      <c r="R190" s="15">
        <v>1515</v>
      </c>
      <c r="S190" s="15">
        <v>2274</v>
      </c>
      <c r="T190" s="15">
        <v>3031</v>
      </c>
      <c r="U190" s="15">
        <v>2348</v>
      </c>
      <c r="V190" s="97">
        <v>188</v>
      </c>
    </row>
    <row r="191" spans="1:22">
      <c r="A191" t="s">
        <v>426</v>
      </c>
      <c r="B191" s="15" t="s">
        <v>1206</v>
      </c>
      <c r="C191" s="15">
        <v>68900</v>
      </c>
      <c r="D191" s="15">
        <v>54</v>
      </c>
      <c r="E191" s="15">
        <v>60</v>
      </c>
      <c r="F191" s="15">
        <v>49</v>
      </c>
      <c r="G191" s="15">
        <v>61</v>
      </c>
      <c r="H191" s="15">
        <v>90</v>
      </c>
      <c r="I191" s="15">
        <v>210</v>
      </c>
      <c r="J191" s="15">
        <v>250</v>
      </c>
      <c r="K191" s="15">
        <v>460</v>
      </c>
      <c r="L191" s="15" t="s">
        <v>976</v>
      </c>
      <c r="M191" s="15" t="s">
        <v>976</v>
      </c>
      <c r="N191" s="15" t="s">
        <v>977</v>
      </c>
      <c r="O191" s="15" t="s">
        <v>978</v>
      </c>
      <c r="P191" s="15">
        <v>6.4</v>
      </c>
      <c r="Q191" s="15">
        <v>758</v>
      </c>
      <c r="R191" s="15">
        <v>1667</v>
      </c>
      <c r="S191" s="15">
        <v>2502</v>
      </c>
      <c r="T191" s="15">
        <v>3335</v>
      </c>
      <c r="U191" s="15">
        <v>2350</v>
      </c>
      <c r="V191" s="97">
        <v>189</v>
      </c>
    </row>
    <row r="192" spans="1:22">
      <c r="A192" t="s">
        <v>426</v>
      </c>
      <c r="B192" s="15" t="s">
        <v>1207</v>
      </c>
      <c r="C192" s="15">
        <v>68900</v>
      </c>
      <c r="D192" s="15">
        <v>62</v>
      </c>
      <c r="E192" s="15">
        <v>66</v>
      </c>
      <c r="F192" s="15">
        <v>56</v>
      </c>
      <c r="G192" s="15">
        <v>67</v>
      </c>
      <c r="H192" s="15">
        <v>90</v>
      </c>
      <c r="I192" s="15">
        <v>220</v>
      </c>
      <c r="J192" s="15">
        <v>330</v>
      </c>
      <c r="K192" s="15">
        <v>390</v>
      </c>
      <c r="L192" s="15" t="s">
        <v>976</v>
      </c>
      <c r="M192" s="15" t="s">
        <v>976</v>
      </c>
      <c r="N192" s="15" t="s">
        <v>977</v>
      </c>
      <c r="O192" s="15" t="s">
        <v>978</v>
      </c>
      <c r="P192" s="15">
        <v>6.4</v>
      </c>
      <c r="Q192" s="15">
        <v>814</v>
      </c>
      <c r="R192" s="15">
        <v>1790</v>
      </c>
      <c r="S192" s="15">
        <v>2687</v>
      </c>
      <c r="T192" s="15">
        <v>3581</v>
      </c>
      <c r="U192" s="15">
        <v>2357</v>
      </c>
      <c r="V192" s="97">
        <v>190</v>
      </c>
    </row>
    <row r="193" spans="1:22">
      <c r="A193" t="s">
        <v>426</v>
      </c>
      <c r="B193" s="15" t="s">
        <v>1208</v>
      </c>
      <c r="C193" s="15">
        <v>115000</v>
      </c>
      <c r="D193" s="15">
        <v>63</v>
      </c>
      <c r="E193" s="15">
        <v>70</v>
      </c>
      <c r="F193" s="15">
        <v>57</v>
      </c>
      <c r="G193" s="15">
        <v>71</v>
      </c>
      <c r="H193" s="15">
        <v>90</v>
      </c>
      <c r="I193" s="15">
        <v>220</v>
      </c>
      <c r="J193" s="15">
        <v>340</v>
      </c>
      <c r="K193" s="15">
        <v>420</v>
      </c>
      <c r="L193" s="15" t="s">
        <v>976</v>
      </c>
      <c r="M193" s="15" t="s">
        <v>976</v>
      </c>
      <c r="N193" s="15" t="s">
        <v>977</v>
      </c>
      <c r="O193" s="15" t="s">
        <v>978</v>
      </c>
      <c r="P193" s="15">
        <v>9.5</v>
      </c>
      <c r="Q193" s="15">
        <v>1380</v>
      </c>
      <c r="R193" s="15">
        <v>3036</v>
      </c>
      <c r="S193" s="15">
        <v>4554</v>
      </c>
      <c r="T193" s="15">
        <v>6072</v>
      </c>
      <c r="U193" s="15">
        <v>2365</v>
      </c>
      <c r="V193" s="97">
        <v>191</v>
      </c>
    </row>
    <row r="194" spans="1:22">
      <c r="A194" t="s">
        <v>426</v>
      </c>
      <c r="B194" s="15" t="s">
        <v>1209</v>
      </c>
      <c r="C194" s="15">
        <v>115000</v>
      </c>
      <c r="D194" s="15">
        <v>72</v>
      </c>
      <c r="E194" s="15">
        <v>80</v>
      </c>
      <c r="F194" s="15">
        <v>65</v>
      </c>
      <c r="G194" s="15">
        <v>82</v>
      </c>
      <c r="H194" s="15">
        <v>130</v>
      </c>
      <c r="I194" s="15">
        <v>260</v>
      </c>
      <c r="J194" s="15">
        <v>420</v>
      </c>
      <c r="K194" s="15">
        <v>600</v>
      </c>
      <c r="L194" s="15" t="s">
        <v>981</v>
      </c>
      <c r="M194" s="15" t="s">
        <v>981</v>
      </c>
      <c r="N194" s="15" t="s">
        <v>982</v>
      </c>
      <c r="O194" s="15" t="s">
        <v>983</v>
      </c>
      <c r="P194" s="15">
        <v>9.5</v>
      </c>
      <c r="Q194" s="15">
        <v>1725</v>
      </c>
      <c r="R194" s="15">
        <v>3795</v>
      </c>
      <c r="S194" s="15">
        <v>5693</v>
      </c>
      <c r="T194" s="15">
        <v>7590</v>
      </c>
      <c r="U194" s="15">
        <v>2366</v>
      </c>
      <c r="V194" s="97">
        <v>192</v>
      </c>
    </row>
    <row r="195" spans="1:22">
      <c r="A195" t="s">
        <v>426</v>
      </c>
      <c r="B195" s="15" t="s">
        <v>1210</v>
      </c>
      <c r="C195" s="15">
        <v>115000</v>
      </c>
      <c r="D195" s="15">
        <v>82</v>
      </c>
      <c r="E195" s="15">
        <v>90</v>
      </c>
      <c r="F195" s="15">
        <v>74</v>
      </c>
      <c r="G195" s="15">
        <v>92</v>
      </c>
      <c r="H195" s="15">
        <v>130</v>
      </c>
      <c r="I195" s="15">
        <v>320</v>
      </c>
      <c r="J195" s="15">
        <v>460</v>
      </c>
      <c r="K195" s="15">
        <v>600</v>
      </c>
      <c r="L195" s="15" t="s">
        <v>977</v>
      </c>
      <c r="M195" s="15" t="s">
        <v>977</v>
      </c>
      <c r="N195" s="15" t="s">
        <v>978</v>
      </c>
      <c r="O195" s="15" t="s">
        <v>1019</v>
      </c>
      <c r="P195" s="15">
        <v>9.5</v>
      </c>
      <c r="Q195" s="15">
        <v>1898</v>
      </c>
      <c r="R195" s="15">
        <v>4175</v>
      </c>
      <c r="S195" s="15">
        <v>6264</v>
      </c>
      <c r="T195" s="15">
        <v>8351</v>
      </c>
      <c r="U195" s="15">
        <v>2369</v>
      </c>
      <c r="V195" s="97">
        <v>193</v>
      </c>
    </row>
    <row r="196" spans="1:22">
      <c r="A196" t="s">
        <v>426</v>
      </c>
      <c r="B196" s="15" t="s">
        <v>1211</v>
      </c>
      <c r="C196" s="15">
        <v>37000</v>
      </c>
      <c r="D196" s="15">
        <v>25</v>
      </c>
      <c r="E196" s="15">
        <v>28</v>
      </c>
      <c r="F196" s="15">
        <v>23</v>
      </c>
      <c r="G196" s="15">
        <v>29</v>
      </c>
      <c r="H196" s="15">
        <v>40</v>
      </c>
      <c r="I196" s="15">
        <v>130</v>
      </c>
      <c r="J196" s="15">
        <v>130</v>
      </c>
      <c r="K196" s="15">
        <v>130</v>
      </c>
      <c r="L196" s="15" t="s">
        <v>975</v>
      </c>
      <c r="M196" s="15" t="s">
        <v>975</v>
      </c>
      <c r="N196" s="15" t="s">
        <v>976</v>
      </c>
      <c r="O196" s="15" t="s">
        <v>977</v>
      </c>
      <c r="P196" s="15">
        <v>3.8</v>
      </c>
      <c r="Q196" s="15">
        <v>278</v>
      </c>
      <c r="R196" s="15">
        <v>611</v>
      </c>
      <c r="S196" s="15">
        <v>918</v>
      </c>
      <c r="T196" s="15">
        <v>1223</v>
      </c>
      <c r="U196" s="15">
        <v>2370</v>
      </c>
      <c r="V196" s="97">
        <v>194</v>
      </c>
    </row>
    <row r="197" spans="1:22">
      <c r="A197" t="s">
        <v>426</v>
      </c>
      <c r="B197" s="15" t="s">
        <v>1212</v>
      </c>
      <c r="C197" s="15">
        <v>37000</v>
      </c>
      <c r="D197" s="15">
        <v>36</v>
      </c>
      <c r="E197" s="15">
        <v>40</v>
      </c>
      <c r="F197" s="15">
        <v>33</v>
      </c>
      <c r="G197" s="15">
        <v>41</v>
      </c>
      <c r="H197" s="15">
        <v>50</v>
      </c>
      <c r="I197" s="15">
        <v>150</v>
      </c>
      <c r="J197" s="15">
        <v>210</v>
      </c>
      <c r="K197" s="15">
        <v>215</v>
      </c>
      <c r="L197" s="15" t="s">
        <v>975</v>
      </c>
      <c r="M197" s="15" t="s">
        <v>975</v>
      </c>
      <c r="N197" s="15" t="s">
        <v>976</v>
      </c>
      <c r="O197" s="15" t="s">
        <v>977</v>
      </c>
      <c r="P197" s="15">
        <v>3.8</v>
      </c>
      <c r="Q197" s="15">
        <v>306</v>
      </c>
      <c r="R197" s="15">
        <v>673</v>
      </c>
      <c r="S197" s="15">
        <v>1010</v>
      </c>
      <c r="T197" s="15">
        <v>1346</v>
      </c>
      <c r="U197" s="15">
        <v>2372</v>
      </c>
      <c r="V197" s="97">
        <v>195</v>
      </c>
    </row>
    <row r="198" spans="1:22">
      <c r="A198" t="s">
        <v>426</v>
      </c>
      <c r="B198" s="15" t="s">
        <v>1213</v>
      </c>
      <c r="C198" s="15">
        <v>37000</v>
      </c>
      <c r="D198" s="15">
        <v>28</v>
      </c>
      <c r="E198" s="15">
        <v>31</v>
      </c>
      <c r="F198" s="15">
        <v>26</v>
      </c>
      <c r="G198" s="15">
        <v>32</v>
      </c>
      <c r="H198" s="96">
        <v>40</v>
      </c>
      <c r="I198" s="15">
        <v>130</v>
      </c>
      <c r="J198" s="15">
        <v>150</v>
      </c>
      <c r="K198" s="15">
        <v>150</v>
      </c>
      <c r="L198" s="15" t="s">
        <v>975</v>
      </c>
      <c r="M198" s="15" t="s">
        <v>975</v>
      </c>
      <c r="N198" s="15" t="s">
        <v>976</v>
      </c>
      <c r="O198" s="15" t="s">
        <v>977</v>
      </c>
      <c r="P198" s="15">
        <v>3.8</v>
      </c>
      <c r="Q198" s="15">
        <v>328</v>
      </c>
      <c r="R198" s="15">
        <v>721</v>
      </c>
      <c r="S198" s="15">
        <v>1083</v>
      </c>
      <c r="T198" s="15">
        <v>1443</v>
      </c>
      <c r="U198" s="15">
        <v>2375</v>
      </c>
      <c r="V198" s="97">
        <v>196</v>
      </c>
    </row>
    <row r="199" spans="1:22">
      <c r="A199" t="s">
        <v>426</v>
      </c>
      <c r="B199" s="15" t="s">
        <v>1214</v>
      </c>
      <c r="C199" s="15">
        <v>300</v>
      </c>
      <c r="D199" s="15">
        <v>2</v>
      </c>
      <c r="E199" s="15">
        <v>2</v>
      </c>
      <c r="F199" s="15">
        <v>2</v>
      </c>
      <c r="G199" s="15">
        <v>3</v>
      </c>
      <c r="H199" s="15">
        <v>2</v>
      </c>
      <c r="I199" s="15">
        <v>2</v>
      </c>
      <c r="J199" s="15">
        <v>2</v>
      </c>
      <c r="K199" s="15">
        <v>2</v>
      </c>
      <c r="L199" s="15" t="s">
        <v>1215</v>
      </c>
      <c r="M199" s="15" t="s">
        <v>1215</v>
      </c>
      <c r="N199" s="15" t="s">
        <v>1216</v>
      </c>
      <c r="O199" s="15" t="s">
        <v>1217</v>
      </c>
      <c r="P199" s="15">
        <v>0.1</v>
      </c>
      <c r="Q199" s="15">
        <v>0.5</v>
      </c>
      <c r="R199" s="15">
        <v>1</v>
      </c>
      <c r="S199" s="15">
        <v>2</v>
      </c>
      <c r="T199" s="15">
        <v>2</v>
      </c>
      <c r="U199" s="15">
        <v>2250</v>
      </c>
      <c r="V199" s="97">
        <v>197</v>
      </c>
    </row>
    <row r="200" spans="1:22">
      <c r="A200" t="s">
        <v>426</v>
      </c>
      <c r="B200" s="15" t="s">
        <v>1218</v>
      </c>
      <c r="C200" s="15">
        <v>350</v>
      </c>
      <c r="D200" s="15">
        <v>3</v>
      </c>
      <c r="E200" s="15">
        <v>3</v>
      </c>
      <c r="F200" s="15">
        <v>3</v>
      </c>
      <c r="G200" s="15">
        <v>4</v>
      </c>
      <c r="H200" s="15">
        <v>5</v>
      </c>
      <c r="I200" s="15">
        <v>5</v>
      </c>
      <c r="J200" s="15">
        <v>5</v>
      </c>
      <c r="K200" s="15">
        <v>5</v>
      </c>
      <c r="L200" s="15" t="s">
        <v>1215</v>
      </c>
      <c r="M200" s="15" t="s">
        <v>1215</v>
      </c>
      <c r="N200" s="15" t="s">
        <v>1216</v>
      </c>
      <c r="O200" s="15" t="s">
        <v>1217</v>
      </c>
      <c r="P200" s="15">
        <v>0.2</v>
      </c>
      <c r="Q200" s="15">
        <v>0.7</v>
      </c>
      <c r="R200" s="15">
        <v>1</v>
      </c>
      <c r="S200" s="15">
        <v>3</v>
      </c>
      <c r="T200" s="15">
        <v>3</v>
      </c>
      <c r="U200" s="15">
        <v>2263</v>
      </c>
      <c r="V200" s="97">
        <v>198</v>
      </c>
    </row>
    <row r="201" spans="1:22">
      <c r="A201" t="s">
        <v>426</v>
      </c>
      <c r="B201" s="15" t="s">
        <v>1219</v>
      </c>
      <c r="C201" s="15">
        <v>400</v>
      </c>
      <c r="D201" s="15">
        <v>4</v>
      </c>
      <c r="E201" s="15">
        <v>4</v>
      </c>
      <c r="F201" s="15">
        <v>4</v>
      </c>
      <c r="G201" s="15">
        <v>5</v>
      </c>
      <c r="H201" s="15">
        <v>10</v>
      </c>
      <c r="I201" s="15">
        <v>10</v>
      </c>
      <c r="J201" s="15">
        <v>10</v>
      </c>
      <c r="K201" s="15">
        <v>10</v>
      </c>
      <c r="L201" s="15" t="s">
        <v>1216</v>
      </c>
      <c r="M201" s="15" t="s">
        <v>1216</v>
      </c>
      <c r="N201" s="15" t="s">
        <v>1217</v>
      </c>
      <c r="O201" s="15" t="s">
        <v>1220</v>
      </c>
      <c r="P201" s="15">
        <v>0.3</v>
      </c>
      <c r="Q201" s="15">
        <v>1</v>
      </c>
      <c r="R201" s="15">
        <v>2</v>
      </c>
      <c r="S201" s="15">
        <v>4</v>
      </c>
      <c r="T201" s="15">
        <v>4</v>
      </c>
      <c r="U201" s="15">
        <v>2284</v>
      </c>
      <c r="V201" s="97">
        <v>199</v>
      </c>
    </row>
    <row r="202" spans="1:22">
      <c r="A202" t="s">
        <v>426</v>
      </c>
      <c r="B202" s="15" t="s">
        <v>1221</v>
      </c>
      <c r="C202" s="15">
        <v>6350</v>
      </c>
      <c r="D202" s="96">
        <v>8</v>
      </c>
      <c r="E202" s="96">
        <v>8</v>
      </c>
      <c r="F202" s="96">
        <v>8</v>
      </c>
      <c r="G202" s="15">
        <v>8</v>
      </c>
      <c r="H202" s="15">
        <v>2</v>
      </c>
      <c r="I202" s="15">
        <v>2</v>
      </c>
      <c r="J202" s="15">
        <v>5</v>
      </c>
      <c r="K202" s="15">
        <v>30</v>
      </c>
      <c r="L202" s="15" t="s">
        <v>954</v>
      </c>
      <c r="M202" s="15" t="s">
        <v>954</v>
      </c>
      <c r="N202" s="15" t="s">
        <v>954</v>
      </c>
      <c r="O202" s="15" t="s">
        <v>954</v>
      </c>
      <c r="P202" s="15">
        <v>0.1</v>
      </c>
      <c r="Q202" s="15">
        <v>6.4</v>
      </c>
      <c r="R202" s="15">
        <v>15</v>
      </c>
      <c r="S202" s="15">
        <v>24</v>
      </c>
      <c r="T202" s="15">
        <v>30</v>
      </c>
      <c r="U202" s="15">
        <v>2230</v>
      </c>
      <c r="V202" s="97">
        <v>200</v>
      </c>
    </row>
    <row r="203" spans="1:22">
      <c r="A203" t="s">
        <v>426</v>
      </c>
      <c r="B203" s="15" t="s">
        <v>1222</v>
      </c>
      <c r="C203" s="15">
        <v>10625</v>
      </c>
      <c r="D203" s="15">
        <v>12</v>
      </c>
      <c r="E203" s="15">
        <v>12</v>
      </c>
      <c r="F203" s="15">
        <v>12</v>
      </c>
      <c r="G203" s="15">
        <v>12</v>
      </c>
      <c r="H203" s="15">
        <v>10</v>
      </c>
      <c r="I203" s="15">
        <v>10</v>
      </c>
      <c r="J203" s="15">
        <v>30</v>
      </c>
      <c r="K203" s="15">
        <v>40</v>
      </c>
      <c r="L203" s="15" t="s">
        <v>954</v>
      </c>
      <c r="M203" s="15" t="s">
        <v>954</v>
      </c>
      <c r="N203" s="15" t="s">
        <v>954</v>
      </c>
      <c r="O203" s="15" t="s">
        <v>954</v>
      </c>
      <c r="P203" s="15">
        <v>0.1</v>
      </c>
      <c r="Q203" s="15">
        <v>22</v>
      </c>
      <c r="R203" s="15">
        <v>48</v>
      </c>
      <c r="S203" s="15">
        <v>73</v>
      </c>
      <c r="T203" s="15">
        <v>96</v>
      </c>
      <c r="U203" s="15">
        <v>2250</v>
      </c>
      <c r="V203" s="97">
        <v>201</v>
      </c>
    </row>
    <row r="204" spans="1:22">
      <c r="A204" t="s">
        <v>426</v>
      </c>
      <c r="B204" s="15" t="s">
        <v>1223</v>
      </c>
      <c r="C204" s="15">
        <v>7500</v>
      </c>
      <c r="D204" s="15">
        <v>5</v>
      </c>
      <c r="E204" s="15">
        <v>5</v>
      </c>
      <c r="F204" s="15">
        <v>5</v>
      </c>
      <c r="G204" s="15">
        <v>5</v>
      </c>
      <c r="H204" s="15">
        <v>5</v>
      </c>
      <c r="I204" s="15">
        <v>5</v>
      </c>
      <c r="J204" s="15">
        <v>30</v>
      </c>
      <c r="K204" s="15">
        <v>30</v>
      </c>
      <c r="L204" s="15" t="s">
        <v>954</v>
      </c>
      <c r="M204" s="15" t="s">
        <v>954</v>
      </c>
      <c r="N204" s="15" t="s">
        <v>954</v>
      </c>
      <c r="O204" s="15" t="s">
        <v>954</v>
      </c>
      <c r="P204" s="15">
        <v>0.1</v>
      </c>
      <c r="Q204" s="15">
        <v>8</v>
      </c>
      <c r="R204" s="15">
        <v>17</v>
      </c>
      <c r="S204" s="15">
        <v>27</v>
      </c>
      <c r="T204" s="15">
        <v>35</v>
      </c>
      <c r="U204" s="15">
        <v>2260</v>
      </c>
      <c r="V204" s="97">
        <v>202</v>
      </c>
    </row>
    <row r="205" spans="1:22">
      <c r="A205" t="s">
        <v>426</v>
      </c>
      <c r="B205" s="15" t="s">
        <v>1586</v>
      </c>
      <c r="C205" s="15">
        <v>700000</v>
      </c>
      <c r="D205" s="15">
        <v>98</v>
      </c>
      <c r="E205" s="15">
        <v>98</v>
      </c>
      <c r="F205" s="15">
        <v>98</v>
      </c>
      <c r="G205" s="15">
        <v>98</v>
      </c>
      <c r="H205" s="15">
        <v>0</v>
      </c>
      <c r="I205" s="15">
        <v>0</v>
      </c>
      <c r="J205" s="15">
        <v>0</v>
      </c>
      <c r="K205" s="15">
        <v>0</v>
      </c>
      <c r="L205" s="15" t="s">
        <v>1563</v>
      </c>
      <c r="M205" s="15" t="s">
        <v>1563</v>
      </c>
      <c r="N205" s="15" t="s">
        <v>1563</v>
      </c>
      <c r="O205" s="15" t="s">
        <v>1563</v>
      </c>
      <c r="P205" s="15">
        <v>10</v>
      </c>
      <c r="Q205" s="15">
        <v>1142</v>
      </c>
      <c r="R205" s="15">
        <v>2284</v>
      </c>
      <c r="S205" s="15">
        <v>3426</v>
      </c>
      <c r="T205" s="15">
        <v>4568</v>
      </c>
      <c r="U205" s="15">
        <v>2230</v>
      </c>
      <c r="V205" s="97">
        <v>203</v>
      </c>
    </row>
    <row r="206" spans="1:22">
      <c r="A206" t="s">
        <v>426</v>
      </c>
      <c r="B206" s="15" t="s">
        <v>1587</v>
      </c>
      <c r="C206" s="15">
        <v>230300</v>
      </c>
      <c r="D206" s="15">
        <v>98</v>
      </c>
      <c r="E206" s="15">
        <v>98</v>
      </c>
      <c r="F206" s="15">
        <v>98</v>
      </c>
      <c r="G206" s="15">
        <v>98</v>
      </c>
      <c r="H206" s="15">
        <v>0</v>
      </c>
      <c r="I206" s="15">
        <v>0</v>
      </c>
      <c r="J206" s="15">
        <v>0</v>
      </c>
      <c r="K206" s="15">
        <v>0</v>
      </c>
      <c r="L206" s="95" t="s">
        <v>1563</v>
      </c>
      <c r="M206" s="95" t="s">
        <v>1563</v>
      </c>
      <c r="N206" s="95" t="s">
        <v>1563</v>
      </c>
      <c r="O206" s="95" t="s">
        <v>1563</v>
      </c>
      <c r="P206" s="15">
        <v>25</v>
      </c>
      <c r="Q206" s="15">
        <v>1142</v>
      </c>
      <c r="R206" s="15">
        <v>2284</v>
      </c>
      <c r="S206" s="15">
        <v>3426</v>
      </c>
      <c r="T206" s="15">
        <v>4568</v>
      </c>
      <c r="U206" s="15">
        <v>2263</v>
      </c>
      <c r="V206" s="97">
        <v>204</v>
      </c>
    </row>
    <row r="207" spans="1:22">
      <c r="A207" t="s">
        <v>426</v>
      </c>
      <c r="B207" s="15" t="s">
        <v>1588</v>
      </c>
      <c r="C207" s="15">
        <v>1000000</v>
      </c>
      <c r="D207" s="15">
        <v>155</v>
      </c>
      <c r="E207" s="15">
        <v>155</v>
      </c>
      <c r="F207" s="15">
        <v>155</v>
      </c>
      <c r="G207" s="15">
        <v>155</v>
      </c>
      <c r="H207" s="15">
        <v>0</v>
      </c>
      <c r="I207" s="15">
        <v>0</v>
      </c>
      <c r="J207" s="15">
        <v>0</v>
      </c>
      <c r="K207" s="15">
        <v>0</v>
      </c>
      <c r="L207" s="95" t="s">
        <v>1563</v>
      </c>
      <c r="M207" s="95" t="s">
        <v>1563</v>
      </c>
      <c r="N207" s="95" t="s">
        <v>1563</v>
      </c>
      <c r="O207" s="95" t="s">
        <v>1563</v>
      </c>
      <c r="P207" s="15">
        <v>25</v>
      </c>
      <c r="Q207" s="15">
        <v>1806</v>
      </c>
      <c r="R207" s="15">
        <v>3612</v>
      </c>
      <c r="S207" s="15">
        <v>5418</v>
      </c>
      <c r="T207" s="15">
        <v>7224</v>
      </c>
      <c r="U207" s="15">
        <v>2240</v>
      </c>
      <c r="V207" s="97">
        <v>205</v>
      </c>
    </row>
    <row r="208" spans="1:22">
      <c r="A208" t="s">
        <v>426</v>
      </c>
      <c r="B208" s="15" t="s">
        <v>1589</v>
      </c>
      <c r="C208" s="15">
        <v>364250</v>
      </c>
      <c r="D208" s="15">
        <v>155</v>
      </c>
      <c r="E208" s="15">
        <v>155</v>
      </c>
      <c r="F208" s="15">
        <v>155</v>
      </c>
      <c r="G208" s="15">
        <v>155</v>
      </c>
      <c r="H208" s="15">
        <v>0</v>
      </c>
      <c r="I208" s="15">
        <v>0</v>
      </c>
      <c r="J208" s="15">
        <v>0</v>
      </c>
      <c r="K208" s="15">
        <v>0</v>
      </c>
      <c r="L208" s="15" t="s">
        <v>1563</v>
      </c>
      <c r="M208" s="15" t="s">
        <v>1563</v>
      </c>
      <c r="N208" s="15" t="s">
        <v>1563</v>
      </c>
      <c r="O208" s="15" t="s">
        <v>1563</v>
      </c>
      <c r="P208" s="15">
        <v>39</v>
      </c>
      <c r="Q208" s="15">
        <v>1806</v>
      </c>
      <c r="R208" s="15">
        <v>3612</v>
      </c>
      <c r="S208" s="15">
        <v>5418</v>
      </c>
      <c r="T208" s="15">
        <v>7224</v>
      </c>
      <c r="U208" s="15">
        <v>2268</v>
      </c>
      <c r="V208" s="97">
        <v>206</v>
      </c>
    </row>
    <row r="209" spans="1:22">
      <c r="A209" t="s">
        <v>426</v>
      </c>
      <c r="B209" s="15" t="s">
        <v>1590</v>
      </c>
      <c r="C209" s="15">
        <v>1500000</v>
      </c>
      <c r="D209" s="15">
        <v>180</v>
      </c>
      <c r="E209" s="15">
        <v>180</v>
      </c>
      <c r="F209" s="15">
        <v>180</v>
      </c>
      <c r="G209" s="15">
        <v>180</v>
      </c>
      <c r="H209" s="15">
        <v>0</v>
      </c>
      <c r="I209" s="15">
        <v>0</v>
      </c>
      <c r="J209" s="15">
        <v>0</v>
      </c>
      <c r="K209" s="15">
        <v>0</v>
      </c>
      <c r="L209" s="15" t="s">
        <v>1563</v>
      </c>
      <c r="M209" s="15" t="s">
        <v>1563</v>
      </c>
      <c r="N209" s="15" t="s">
        <v>1563</v>
      </c>
      <c r="O209" s="15" t="s">
        <v>1563</v>
      </c>
      <c r="P209" s="15">
        <v>45</v>
      </c>
      <c r="Q209" s="15">
        <v>2098</v>
      </c>
      <c r="R209" s="15">
        <v>4196</v>
      </c>
      <c r="S209" s="15">
        <v>6294</v>
      </c>
      <c r="T209" s="15">
        <v>8392</v>
      </c>
      <c r="U209" s="15">
        <v>2250</v>
      </c>
      <c r="V209" s="97">
        <v>207</v>
      </c>
    </row>
    <row r="210" spans="1:22">
      <c r="A210" t="s">
        <v>426</v>
      </c>
      <c r="B210" s="15" t="s">
        <v>1591</v>
      </c>
      <c r="C210" s="15">
        <v>423000</v>
      </c>
      <c r="D210" s="15">
        <v>180</v>
      </c>
      <c r="E210" s="15">
        <v>180</v>
      </c>
      <c r="F210" s="15">
        <v>180</v>
      </c>
      <c r="G210" s="15">
        <v>180</v>
      </c>
      <c r="H210" s="96">
        <v>0</v>
      </c>
      <c r="I210" s="15">
        <v>0</v>
      </c>
      <c r="J210" s="15">
        <v>0</v>
      </c>
      <c r="K210" s="15">
        <v>0</v>
      </c>
      <c r="L210" s="15" t="s">
        <v>1563</v>
      </c>
      <c r="M210" s="15" t="s">
        <v>1563</v>
      </c>
      <c r="N210" s="15" t="s">
        <v>1563</v>
      </c>
      <c r="O210" s="15" t="s">
        <v>1563</v>
      </c>
      <c r="P210" s="15">
        <v>46</v>
      </c>
      <c r="Q210" s="15">
        <v>2098</v>
      </c>
      <c r="R210" s="15">
        <v>4196</v>
      </c>
      <c r="S210" s="15">
        <v>6294</v>
      </c>
      <c r="T210" s="15">
        <v>8392</v>
      </c>
      <c r="U210" s="15">
        <v>2272</v>
      </c>
      <c r="V210" s="97">
        <v>208</v>
      </c>
    </row>
    <row r="211" spans="1:22">
      <c r="A211" t="s">
        <v>426</v>
      </c>
      <c r="B211" s="15" t="s">
        <v>1592</v>
      </c>
      <c r="C211" s="15">
        <v>3150000</v>
      </c>
      <c r="D211" s="15">
        <v>236</v>
      </c>
      <c r="E211" s="15">
        <v>236</v>
      </c>
      <c r="F211" s="15">
        <v>236</v>
      </c>
      <c r="G211" s="15">
        <v>236</v>
      </c>
      <c r="H211" s="15">
        <v>0</v>
      </c>
      <c r="I211" s="15">
        <v>0</v>
      </c>
      <c r="J211" s="15">
        <v>0</v>
      </c>
      <c r="K211" s="15">
        <v>0</v>
      </c>
      <c r="L211" s="15" t="s">
        <v>1563</v>
      </c>
      <c r="M211" s="15" t="s">
        <v>1563</v>
      </c>
      <c r="N211" s="15" t="s">
        <v>1563</v>
      </c>
      <c r="O211" s="15" t="s">
        <v>1563</v>
      </c>
      <c r="P211" s="15">
        <v>85</v>
      </c>
      <c r="Q211" s="15">
        <v>2750</v>
      </c>
      <c r="R211" s="15">
        <v>5500</v>
      </c>
      <c r="S211" s="15">
        <v>8250</v>
      </c>
      <c r="T211" s="15">
        <v>11000</v>
      </c>
      <c r="U211" s="15">
        <v>2268</v>
      </c>
      <c r="V211" s="97">
        <v>209</v>
      </c>
    </row>
    <row r="212" spans="1:22">
      <c r="A212" t="s">
        <v>426</v>
      </c>
      <c r="B212" s="15" t="s">
        <v>1593</v>
      </c>
      <c r="C212" s="15">
        <v>50000</v>
      </c>
      <c r="D212" s="15">
        <v>35</v>
      </c>
      <c r="E212" s="15">
        <v>35</v>
      </c>
      <c r="F212" s="15">
        <v>35</v>
      </c>
      <c r="G212" s="15">
        <v>35</v>
      </c>
      <c r="H212" s="15">
        <v>0</v>
      </c>
      <c r="I212" s="15">
        <v>0</v>
      </c>
      <c r="J212" s="15">
        <v>0</v>
      </c>
      <c r="K212" s="15">
        <v>0</v>
      </c>
      <c r="L212" s="15" t="s">
        <v>1563</v>
      </c>
      <c r="M212" s="15" t="s">
        <v>1563</v>
      </c>
      <c r="N212" s="15" t="s">
        <v>1563</v>
      </c>
      <c r="O212" s="15" t="s">
        <v>1563</v>
      </c>
      <c r="P212" s="15">
        <v>6</v>
      </c>
      <c r="Q212" s="15">
        <v>408</v>
      </c>
      <c r="R212" s="15">
        <v>816</v>
      </c>
      <c r="S212" s="15">
        <v>1224</v>
      </c>
      <c r="T212" s="15">
        <v>1632</v>
      </c>
      <c r="U212" s="15">
        <v>2276</v>
      </c>
      <c r="V212" s="97">
        <v>210</v>
      </c>
    </row>
    <row r="213" spans="1:22">
      <c r="A213" t="s">
        <v>426</v>
      </c>
      <c r="B213" s="15" t="s">
        <v>1594</v>
      </c>
      <c r="C213" s="15">
        <v>150000</v>
      </c>
      <c r="D213" s="15">
        <v>45</v>
      </c>
      <c r="E213" s="15">
        <v>45</v>
      </c>
      <c r="F213" s="15">
        <v>45</v>
      </c>
      <c r="G213" s="15">
        <v>45</v>
      </c>
      <c r="H213" s="15">
        <v>0</v>
      </c>
      <c r="I213" s="15">
        <v>0</v>
      </c>
      <c r="J213" s="15">
        <v>0</v>
      </c>
      <c r="K213" s="15">
        <v>0</v>
      </c>
      <c r="L213" s="15" t="s">
        <v>1563</v>
      </c>
      <c r="M213" s="15" t="s">
        <v>1563</v>
      </c>
      <c r="N213" s="15" t="s">
        <v>1563</v>
      </c>
      <c r="O213" s="15" t="s">
        <v>1563</v>
      </c>
      <c r="P213" s="15">
        <v>10</v>
      </c>
      <c r="Q213" s="15">
        <v>524</v>
      </c>
      <c r="R213" s="15">
        <v>1048</v>
      </c>
      <c r="S213" s="15">
        <v>1572</v>
      </c>
      <c r="T213" s="15">
        <v>2096</v>
      </c>
      <c r="U213" s="15">
        <v>2279</v>
      </c>
      <c r="V213" s="97">
        <v>211</v>
      </c>
    </row>
    <row r="214" spans="1:22">
      <c r="A214" t="s">
        <v>426</v>
      </c>
      <c r="B214" s="15" t="s">
        <v>1595</v>
      </c>
      <c r="C214" s="15">
        <v>750000</v>
      </c>
      <c r="D214" s="15">
        <v>250</v>
      </c>
      <c r="E214" s="15">
        <v>250</v>
      </c>
      <c r="F214" s="15">
        <v>250</v>
      </c>
      <c r="G214" s="15">
        <v>250</v>
      </c>
      <c r="H214" s="15">
        <v>0</v>
      </c>
      <c r="I214" s="15">
        <v>0</v>
      </c>
      <c r="J214" s="15">
        <v>0</v>
      </c>
      <c r="K214" s="15">
        <v>0</v>
      </c>
      <c r="L214" s="15" t="s">
        <v>1563</v>
      </c>
      <c r="M214" s="15" t="s">
        <v>1563</v>
      </c>
      <c r="N214" s="15" t="s">
        <v>1563</v>
      </c>
      <c r="O214" s="15" t="s">
        <v>1563</v>
      </c>
      <c r="P214" s="15">
        <v>10</v>
      </c>
      <c r="Q214" s="15">
        <v>2913</v>
      </c>
      <c r="R214" s="15">
        <v>5826</v>
      </c>
      <c r="S214" s="15">
        <v>8739</v>
      </c>
      <c r="T214" s="15">
        <v>11652</v>
      </c>
      <c r="U214" s="15">
        <v>2269</v>
      </c>
      <c r="V214" s="97">
        <v>212</v>
      </c>
    </row>
    <row r="215" spans="1:22">
      <c r="A215" t="s">
        <v>427</v>
      </c>
      <c r="B215" s="15" t="s">
        <v>1224</v>
      </c>
      <c r="C215" s="15">
        <v>3000</v>
      </c>
      <c r="D215" s="15">
        <v>3</v>
      </c>
      <c r="E215" s="15">
        <v>4</v>
      </c>
      <c r="F215" s="15">
        <v>3</v>
      </c>
      <c r="G215" s="15">
        <v>4</v>
      </c>
      <c r="H215" s="15">
        <v>3</v>
      </c>
      <c r="I215" s="15">
        <v>3</v>
      </c>
      <c r="J215" s="15">
        <v>3</v>
      </c>
      <c r="K215" s="15">
        <v>3</v>
      </c>
      <c r="L215" s="15" t="s">
        <v>1216</v>
      </c>
      <c r="M215" s="15" t="s">
        <v>976</v>
      </c>
      <c r="N215" s="15" t="s">
        <v>977</v>
      </c>
      <c r="O215" s="15" t="s">
        <v>978</v>
      </c>
      <c r="P215" s="15">
        <v>0.4</v>
      </c>
      <c r="Q215" s="15">
        <v>4.5999999999999996</v>
      </c>
      <c r="R215" s="15">
        <v>10</v>
      </c>
      <c r="S215" s="15">
        <v>15</v>
      </c>
      <c r="T215" s="15">
        <v>21</v>
      </c>
      <c r="U215" s="15">
        <v>2209</v>
      </c>
      <c r="V215" s="97">
        <v>213</v>
      </c>
    </row>
    <row r="216" spans="1:22">
      <c r="A216" t="s">
        <v>427</v>
      </c>
      <c r="B216" s="15" t="s">
        <v>1225</v>
      </c>
      <c r="C216" s="15">
        <v>6000</v>
      </c>
      <c r="D216" s="15">
        <v>5</v>
      </c>
      <c r="E216" s="15">
        <v>6</v>
      </c>
      <c r="F216" s="15">
        <v>5</v>
      </c>
      <c r="G216" s="15">
        <v>6</v>
      </c>
      <c r="H216" s="15">
        <v>7</v>
      </c>
      <c r="I216" s="15">
        <v>20</v>
      </c>
      <c r="J216" s="15">
        <v>20</v>
      </c>
      <c r="K216" s="15">
        <v>20</v>
      </c>
      <c r="L216" s="15" t="s">
        <v>1216</v>
      </c>
      <c r="M216" s="15" t="s">
        <v>976</v>
      </c>
      <c r="N216" s="15" t="s">
        <v>977</v>
      </c>
      <c r="O216" s="15" t="s">
        <v>978</v>
      </c>
      <c r="P216" s="15">
        <v>0.7</v>
      </c>
      <c r="Q216" s="15">
        <v>9.5</v>
      </c>
      <c r="R216" s="15">
        <v>21</v>
      </c>
      <c r="S216" s="15">
        <v>31</v>
      </c>
      <c r="T216" s="15">
        <v>42</v>
      </c>
      <c r="U216" s="15">
        <v>2238</v>
      </c>
      <c r="V216" s="97">
        <v>214</v>
      </c>
    </row>
    <row r="217" spans="1:22">
      <c r="A217" t="s">
        <v>427</v>
      </c>
      <c r="B217" s="15" t="s">
        <v>1226</v>
      </c>
      <c r="C217" s="15">
        <v>13000</v>
      </c>
      <c r="D217" s="15">
        <v>4</v>
      </c>
      <c r="E217" s="15">
        <v>5</v>
      </c>
      <c r="F217" s="15">
        <v>4</v>
      </c>
      <c r="G217" s="15">
        <v>5</v>
      </c>
      <c r="H217" s="15">
        <v>3</v>
      </c>
      <c r="I217" s="15">
        <v>7</v>
      </c>
      <c r="J217" s="15">
        <v>7</v>
      </c>
      <c r="K217" s="15">
        <v>7</v>
      </c>
      <c r="L217" s="15" t="s">
        <v>1217</v>
      </c>
      <c r="M217" s="15" t="s">
        <v>977</v>
      </c>
      <c r="N217" s="15" t="s">
        <v>978</v>
      </c>
      <c r="O217" s="15" t="s">
        <v>1019</v>
      </c>
      <c r="P217" s="15">
        <v>1.3</v>
      </c>
      <c r="Q217" s="15">
        <v>41</v>
      </c>
      <c r="R217" s="15">
        <v>90</v>
      </c>
      <c r="S217" s="15">
        <v>134</v>
      </c>
      <c r="T217" s="15">
        <v>179</v>
      </c>
      <c r="U217" s="15">
        <v>2217</v>
      </c>
      <c r="V217" s="97">
        <v>215</v>
      </c>
    </row>
    <row r="218" spans="1:22">
      <c r="A218" t="s">
        <v>427</v>
      </c>
      <c r="B218" s="15" t="s">
        <v>1227</v>
      </c>
      <c r="C218" s="15">
        <v>13000</v>
      </c>
      <c r="D218" s="15">
        <v>7</v>
      </c>
      <c r="E218" s="15">
        <v>8</v>
      </c>
      <c r="F218" s="15">
        <v>7</v>
      </c>
      <c r="G218" s="15">
        <v>8</v>
      </c>
      <c r="H218" s="15">
        <v>7</v>
      </c>
      <c r="I218" s="15">
        <v>45</v>
      </c>
      <c r="J218" s="15">
        <v>45</v>
      </c>
      <c r="K218" s="15">
        <v>45</v>
      </c>
      <c r="L218" s="15" t="s">
        <v>1217</v>
      </c>
      <c r="M218" s="15" t="s">
        <v>977</v>
      </c>
      <c r="N218" s="15" t="s">
        <v>978</v>
      </c>
      <c r="O218" s="15" t="s">
        <v>1019</v>
      </c>
      <c r="P218" s="15">
        <v>1.3</v>
      </c>
      <c r="Q218" s="15">
        <v>42</v>
      </c>
      <c r="R218" s="15">
        <v>92</v>
      </c>
      <c r="S218" s="15">
        <v>137</v>
      </c>
      <c r="T218" s="15">
        <v>183</v>
      </c>
      <c r="U218" s="15">
        <v>2244</v>
      </c>
      <c r="V218" s="97">
        <v>216</v>
      </c>
    </row>
    <row r="219" spans="1:22">
      <c r="A219" t="s">
        <v>427</v>
      </c>
      <c r="B219" s="15" t="s">
        <v>1228</v>
      </c>
      <c r="C219" s="15">
        <v>22000</v>
      </c>
      <c r="D219" s="15">
        <v>8</v>
      </c>
      <c r="E219" s="15">
        <v>9</v>
      </c>
      <c r="F219" s="15">
        <v>8</v>
      </c>
      <c r="G219" s="15">
        <v>9</v>
      </c>
      <c r="H219" s="15">
        <v>7</v>
      </c>
      <c r="I219" s="15">
        <v>20</v>
      </c>
      <c r="J219" s="15">
        <v>20</v>
      </c>
      <c r="K219" s="15">
        <v>20</v>
      </c>
      <c r="L219" s="15" t="s">
        <v>975</v>
      </c>
      <c r="M219" s="15" t="s">
        <v>981</v>
      </c>
      <c r="N219" s="15" t="s">
        <v>982</v>
      </c>
      <c r="O219" s="15" t="s">
        <v>983</v>
      </c>
      <c r="P219" s="15">
        <v>2.2999999999999998</v>
      </c>
      <c r="Q219" s="15">
        <v>71</v>
      </c>
      <c r="R219" s="15">
        <v>156</v>
      </c>
      <c r="S219" s="15">
        <v>231</v>
      </c>
      <c r="T219" s="15">
        <v>309</v>
      </c>
      <c r="U219" s="15">
        <v>2238</v>
      </c>
      <c r="V219" s="97">
        <v>217</v>
      </c>
    </row>
    <row r="220" spans="1:22">
      <c r="A220" t="s">
        <v>427</v>
      </c>
      <c r="B220" s="15" t="s">
        <v>1229</v>
      </c>
      <c r="C220" s="15">
        <v>22000</v>
      </c>
      <c r="D220" s="15">
        <v>12</v>
      </c>
      <c r="E220" s="15">
        <v>14</v>
      </c>
      <c r="F220" s="15">
        <v>12</v>
      </c>
      <c r="G220" s="15">
        <v>14</v>
      </c>
      <c r="H220" s="15">
        <v>20</v>
      </c>
      <c r="I220" s="15">
        <v>55</v>
      </c>
      <c r="J220" s="15">
        <v>55</v>
      </c>
      <c r="K220" s="15">
        <v>55</v>
      </c>
      <c r="L220" s="15" t="s">
        <v>975</v>
      </c>
      <c r="M220" s="15" t="s">
        <v>981</v>
      </c>
      <c r="N220" s="15" t="s">
        <v>982</v>
      </c>
      <c r="O220" s="15" t="s">
        <v>983</v>
      </c>
      <c r="P220" s="15">
        <v>2.2999999999999998</v>
      </c>
      <c r="Q220" s="15">
        <v>74</v>
      </c>
      <c r="R220" s="15">
        <v>163</v>
      </c>
      <c r="S220" s="15">
        <v>241</v>
      </c>
      <c r="T220" s="15">
        <v>322</v>
      </c>
      <c r="U220" s="15">
        <v>2247</v>
      </c>
      <c r="V220" s="97">
        <v>218</v>
      </c>
    </row>
    <row r="221" spans="1:22">
      <c r="A221" t="s">
        <v>427</v>
      </c>
      <c r="B221" s="15" t="s">
        <v>1230</v>
      </c>
      <c r="C221" s="15">
        <v>28000</v>
      </c>
      <c r="D221" s="15">
        <v>15</v>
      </c>
      <c r="E221" s="15">
        <v>17</v>
      </c>
      <c r="F221" s="15">
        <v>15</v>
      </c>
      <c r="G221" s="15">
        <v>17</v>
      </c>
      <c r="H221" s="15">
        <v>20</v>
      </c>
      <c r="I221" s="15">
        <v>45</v>
      </c>
      <c r="J221" s="15">
        <v>45</v>
      </c>
      <c r="K221" s="15">
        <v>45</v>
      </c>
      <c r="L221" s="15" t="s">
        <v>981</v>
      </c>
      <c r="M221" s="15" t="s">
        <v>982</v>
      </c>
      <c r="N221" s="15" t="s">
        <v>983</v>
      </c>
      <c r="O221" s="15" t="s">
        <v>991</v>
      </c>
      <c r="P221" s="15">
        <v>2.2000000000000002</v>
      </c>
      <c r="Q221" s="15">
        <v>145</v>
      </c>
      <c r="R221" s="15">
        <v>319</v>
      </c>
      <c r="S221" s="15">
        <v>472</v>
      </c>
      <c r="T221" s="15">
        <v>631</v>
      </c>
      <c r="U221" s="15">
        <v>2245</v>
      </c>
      <c r="V221" s="97">
        <v>219</v>
      </c>
    </row>
    <row r="222" spans="1:22">
      <c r="A222" t="s">
        <v>427</v>
      </c>
      <c r="B222" s="15" t="s">
        <v>1231</v>
      </c>
      <c r="C222" s="15">
        <v>38000</v>
      </c>
      <c r="D222" s="15">
        <v>11</v>
      </c>
      <c r="E222" s="15">
        <v>13</v>
      </c>
      <c r="F222" s="15">
        <v>11</v>
      </c>
      <c r="G222" s="15">
        <v>13</v>
      </c>
      <c r="H222" s="15">
        <v>20</v>
      </c>
      <c r="I222" s="15">
        <v>45</v>
      </c>
      <c r="J222" s="15">
        <v>45</v>
      </c>
      <c r="K222" s="15">
        <v>45</v>
      </c>
      <c r="L222" s="15" t="s">
        <v>976</v>
      </c>
      <c r="M222" s="15" t="s">
        <v>981</v>
      </c>
      <c r="N222" s="15" t="s">
        <v>982</v>
      </c>
      <c r="O222" s="15" t="s">
        <v>983</v>
      </c>
      <c r="P222" s="15">
        <v>3</v>
      </c>
      <c r="Q222" s="15">
        <v>190</v>
      </c>
      <c r="R222" s="15">
        <v>418</v>
      </c>
      <c r="S222" s="15">
        <v>618</v>
      </c>
      <c r="T222" s="15">
        <v>827</v>
      </c>
      <c r="U222" s="15">
        <v>2252</v>
      </c>
      <c r="V222" s="97">
        <v>220</v>
      </c>
    </row>
    <row r="223" spans="1:22">
      <c r="A223" t="s">
        <v>427</v>
      </c>
      <c r="B223" s="15" t="s">
        <v>1232</v>
      </c>
      <c r="C223" s="15">
        <v>38000</v>
      </c>
      <c r="D223" s="15">
        <v>16</v>
      </c>
      <c r="E223" s="15">
        <v>18</v>
      </c>
      <c r="F223" s="15">
        <v>16</v>
      </c>
      <c r="G223" s="15">
        <v>18</v>
      </c>
      <c r="H223" s="15">
        <v>20</v>
      </c>
      <c r="I223" s="15">
        <v>70</v>
      </c>
      <c r="J223" s="15">
        <v>70</v>
      </c>
      <c r="K223" s="15">
        <v>70</v>
      </c>
      <c r="L223" s="15" t="s">
        <v>976</v>
      </c>
      <c r="M223" s="15" t="s">
        <v>981</v>
      </c>
      <c r="N223" s="15" t="s">
        <v>982</v>
      </c>
      <c r="O223" s="15" t="s">
        <v>983</v>
      </c>
      <c r="P223" s="15">
        <v>3</v>
      </c>
      <c r="Q223" s="15">
        <v>198</v>
      </c>
      <c r="R223" s="15">
        <v>436</v>
      </c>
      <c r="S223" s="15">
        <v>644</v>
      </c>
      <c r="T223" s="15">
        <v>862</v>
      </c>
      <c r="U223" s="15">
        <v>2258</v>
      </c>
      <c r="V223" s="97">
        <v>221</v>
      </c>
    </row>
    <row r="224" spans="1:22">
      <c r="A224" t="s">
        <v>427</v>
      </c>
      <c r="B224" s="15" t="s">
        <v>1233</v>
      </c>
      <c r="C224" s="15">
        <v>35000</v>
      </c>
      <c r="D224" s="15">
        <v>18</v>
      </c>
      <c r="E224" s="15">
        <v>20</v>
      </c>
      <c r="F224" s="15">
        <v>18</v>
      </c>
      <c r="G224" s="15">
        <v>20</v>
      </c>
      <c r="H224" s="96">
        <v>20</v>
      </c>
      <c r="I224" s="15">
        <v>70</v>
      </c>
      <c r="J224" s="15">
        <v>70</v>
      </c>
      <c r="K224" s="15">
        <v>70</v>
      </c>
      <c r="L224" s="15" t="s">
        <v>978</v>
      </c>
      <c r="M224" s="15" t="s">
        <v>978</v>
      </c>
      <c r="N224" s="15" t="s">
        <v>1019</v>
      </c>
      <c r="O224" s="15" t="s">
        <v>992</v>
      </c>
      <c r="P224" s="15">
        <v>3.5</v>
      </c>
      <c r="Q224" s="15">
        <v>186</v>
      </c>
      <c r="R224" s="15">
        <v>409</v>
      </c>
      <c r="S224" s="15">
        <v>605</v>
      </c>
      <c r="T224" s="15">
        <v>810</v>
      </c>
      <c r="U224" s="15">
        <v>2257</v>
      </c>
      <c r="V224" s="97">
        <v>222</v>
      </c>
    </row>
    <row r="225" spans="1:22">
      <c r="A225" t="s">
        <v>427</v>
      </c>
      <c r="B225" s="15" t="s">
        <v>1234</v>
      </c>
      <c r="C225" s="15">
        <v>35000</v>
      </c>
      <c r="D225" s="15">
        <v>19</v>
      </c>
      <c r="E225" s="15">
        <v>21</v>
      </c>
      <c r="F225" s="15">
        <v>19</v>
      </c>
      <c r="G225" s="15">
        <v>21</v>
      </c>
      <c r="H225" s="96">
        <v>20</v>
      </c>
      <c r="I225" s="15">
        <v>70</v>
      </c>
      <c r="J225" s="15">
        <v>70</v>
      </c>
      <c r="K225" s="15">
        <v>70</v>
      </c>
      <c r="L225" s="15" t="s">
        <v>978</v>
      </c>
      <c r="M225" s="15" t="s">
        <v>978</v>
      </c>
      <c r="N225" s="15" t="s">
        <v>1019</v>
      </c>
      <c r="O225" s="15" t="s">
        <v>992</v>
      </c>
      <c r="P225" s="15">
        <v>3.5</v>
      </c>
      <c r="Q225" s="15">
        <v>187</v>
      </c>
      <c r="R225" s="15">
        <v>411</v>
      </c>
      <c r="S225" s="15">
        <v>608</v>
      </c>
      <c r="T225" s="15">
        <v>814</v>
      </c>
      <c r="U225" s="15">
        <v>2269</v>
      </c>
      <c r="V225" s="97">
        <v>223</v>
      </c>
    </row>
    <row r="226" spans="1:22">
      <c r="A226" t="s">
        <v>427</v>
      </c>
      <c r="B226" s="15" t="s">
        <v>1235</v>
      </c>
      <c r="C226" s="15">
        <v>43000</v>
      </c>
      <c r="D226" s="15">
        <v>16</v>
      </c>
      <c r="E226" s="15">
        <v>18</v>
      </c>
      <c r="F226" s="15">
        <v>16</v>
      </c>
      <c r="G226" s="15">
        <v>18</v>
      </c>
      <c r="H226" s="96">
        <v>20</v>
      </c>
      <c r="I226" s="15">
        <v>70</v>
      </c>
      <c r="J226" s="15">
        <v>70</v>
      </c>
      <c r="K226" s="15">
        <v>70</v>
      </c>
      <c r="L226" s="15" t="s">
        <v>982</v>
      </c>
      <c r="M226" s="15" t="s">
        <v>978</v>
      </c>
      <c r="N226" s="15" t="s">
        <v>1019</v>
      </c>
      <c r="O226" s="15" t="s">
        <v>992</v>
      </c>
      <c r="P226" s="15">
        <v>4.3</v>
      </c>
      <c r="Q226" s="15">
        <v>224</v>
      </c>
      <c r="R226" s="15">
        <v>493</v>
      </c>
      <c r="S226" s="15">
        <v>728</v>
      </c>
      <c r="T226" s="15">
        <v>975</v>
      </c>
      <c r="U226" s="15">
        <v>2260</v>
      </c>
      <c r="V226" s="97">
        <v>224</v>
      </c>
    </row>
    <row r="227" spans="1:22">
      <c r="A227" t="s">
        <v>427</v>
      </c>
      <c r="B227" s="15" t="s">
        <v>1236</v>
      </c>
      <c r="C227" s="15">
        <v>43000</v>
      </c>
      <c r="D227" s="15">
        <v>20</v>
      </c>
      <c r="E227" s="15">
        <v>22</v>
      </c>
      <c r="F227" s="15">
        <v>20</v>
      </c>
      <c r="G227" s="15">
        <v>22</v>
      </c>
      <c r="H227" s="15">
        <v>20</v>
      </c>
      <c r="I227" s="15">
        <v>75</v>
      </c>
      <c r="J227" s="15">
        <v>75</v>
      </c>
      <c r="K227" s="15">
        <v>75</v>
      </c>
      <c r="L227" s="15" t="s">
        <v>982</v>
      </c>
      <c r="M227" s="15" t="s">
        <v>978</v>
      </c>
      <c r="N227" s="15" t="s">
        <v>1019</v>
      </c>
      <c r="O227" s="15" t="s">
        <v>992</v>
      </c>
      <c r="P227" s="15">
        <v>4.3</v>
      </c>
      <c r="Q227" s="15">
        <v>232</v>
      </c>
      <c r="R227" s="15">
        <v>510</v>
      </c>
      <c r="S227" s="15">
        <v>754</v>
      </c>
      <c r="T227" s="15">
        <v>1010</v>
      </c>
      <c r="U227" s="15">
        <v>2265</v>
      </c>
      <c r="V227" s="97">
        <v>225</v>
      </c>
    </row>
    <row r="228" spans="1:22">
      <c r="A228" t="s">
        <v>427</v>
      </c>
      <c r="B228" s="15" t="s">
        <v>1237</v>
      </c>
      <c r="C228" s="15">
        <v>43000</v>
      </c>
      <c r="D228" s="15">
        <v>23</v>
      </c>
      <c r="E228" s="15">
        <v>26</v>
      </c>
      <c r="F228" s="15">
        <v>23</v>
      </c>
      <c r="G228" s="15">
        <v>26</v>
      </c>
      <c r="H228" s="15">
        <v>20</v>
      </c>
      <c r="I228" s="15">
        <v>85</v>
      </c>
      <c r="J228" s="15">
        <v>85</v>
      </c>
      <c r="K228" s="15">
        <v>85</v>
      </c>
      <c r="L228" s="15" t="s">
        <v>982</v>
      </c>
      <c r="M228" s="15" t="s">
        <v>978</v>
      </c>
      <c r="N228" s="15" t="s">
        <v>1019</v>
      </c>
      <c r="O228" s="15" t="s">
        <v>992</v>
      </c>
      <c r="P228" s="15">
        <v>4.3</v>
      </c>
      <c r="Q228" s="15">
        <v>238</v>
      </c>
      <c r="R228" s="15">
        <v>524</v>
      </c>
      <c r="S228" s="15">
        <v>774</v>
      </c>
      <c r="T228" s="15">
        <v>1036</v>
      </c>
      <c r="U228" s="15">
        <v>2270</v>
      </c>
      <c r="V228" s="97">
        <v>226</v>
      </c>
    </row>
    <row r="229" spans="1:22">
      <c r="A229" t="s">
        <v>427</v>
      </c>
      <c r="B229" s="15" t="s">
        <v>1238</v>
      </c>
      <c r="C229" s="15">
        <v>59000</v>
      </c>
      <c r="D229" s="15">
        <v>21</v>
      </c>
      <c r="E229" s="15">
        <v>24</v>
      </c>
      <c r="F229" s="15">
        <v>21</v>
      </c>
      <c r="G229" s="15">
        <v>24</v>
      </c>
      <c r="H229" s="15">
        <v>20</v>
      </c>
      <c r="I229" s="15">
        <v>110</v>
      </c>
      <c r="J229" s="15">
        <v>110</v>
      </c>
      <c r="K229" s="15">
        <v>110</v>
      </c>
      <c r="L229" s="15" t="s">
        <v>983</v>
      </c>
      <c r="M229" s="15" t="s">
        <v>1019</v>
      </c>
      <c r="N229" s="15" t="s">
        <v>992</v>
      </c>
      <c r="O229" s="15" t="s">
        <v>993</v>
      </c>
      <c r="P229" s="15">
        <v>4.5999999999999996</v>
      </c>
      <c r="Q229" s="15">
        <v>428</v>
      </c>
      <c r="R229" s="15">
        <v>942</v>
      </c>
      <c r="S229" s="15">
        <v>1391</v>
      </c>
      <c r="T229" s="15">
        <v>1862</v>
      </c>
      <c r="U229" s="15">
        <v>2268</v>
      </c>
      <c r="V229" s="97">
        <v>227</v>
      </c>
    </row>
    <row r="230" spans="1:22">
      <c r="A230" t="s">
        <v>427</v>
      </c>
      <c r="B230" s="15" t="s">
        <v>1239</v>
      </c>
      <c r="C230" s="15">
        <v>59000</v>
      </c>
      <c r="D230" s="15">
        <v>25</v>
      </c>
      <c r="E230" s="15">
        <v>28</v>
      </c>
      <c r="F230" s="15">
        <v>25</v>
      </c>
      <c r="G230" s="15">
        <v>28</v>
      </c>
      <c r="H230" s="15">
        <v>20</v>
      </c>
      <c r="I230" s="15">
        <v>135</v>
      </c>
      <c r="J230" s="15">
        <v>135</v>
      </c>
      <c r="K230" s="15">
        <v>135</v>
      </c>
      <c r="L230" s="15" t="s">
        <v>983</v>
      </c>
      <c r="M230" s="15" t="s">
        <v>1019</v>
      </c>
      <c r="N230" s="15" t="s">
        <v>992</v>
      </c>
      <c r="O230" s="15" t="s">
        <v>993</v>
      </c>
      <c r="P230" s="15">
        <v>4.5999999999999996</v>
      </c>
      <c r="Q230" s="15">
        <v>443</v>
      </c>
      <c r="R230" s="15">
        <v>975</v>
      </c>
      <c r="S230" s="15">
        <v>1440</v>
      </c>
      <c r="T230" s="15">
        <v>1928</v>
      </c>
      <c r="U230" s="15">
        <v>2273</v>
      </c>
      <c r="V230" s="97">
        <v>228</v>
      </c>
    </row>
    <row r="231" spans="1:22">
      <c r="A231" t="s">
        <v>427</v>
      </c>
      <c r="B231" s="15" t="s">
        <v>1240</v>
      </c>
      <c r="C231" s="15">
        <v>48000</v>
      </c>
      <c r="D231" s="15">
        <v>17</v>
      </c>
      <c r="E231" s="15">
        <v>19</v>
      </c>
      <c r="F231" s="15">
        <v>17</v>
      </c>
      <c r="G231" s="15">
        <v>19</v>
      </c>
      <c r="H231" s="15">
        <v>20</v>
      </c>
      <c r="I231" s="15">
        <v>85</v>
      </c>
      <c r="J231" s="15">
        <v>85</v>
      </c>
      <c r="K231" s="15">
        <v>85</v>
      </c>
      <c r="L231" s="15" t="s">
        <v>978</v>
      </c>
      <c r="M231" s="15" t="s">
        <v>991</v>
      </c>
      <c r="N231" s="15" t="s">
        <v>1023</v>
      </c>
      <c r="O231" s="15" t="s">
        <v>985</v>
      </c>
      <c r="P231" s="15">
        <v>4.8</v>
      </c>
      <c r="Q231" s="15">
        <v>253</v>
      </c>
      <c r="R231" s="15">
        <v>557</v>
      </c>
      <c r="S231" s="15">
        <v>823</v>
      </c>
      <c r="T231" s="15">
        <v>1101</v>
      </c>
      <c r="U231" s="15">
        <v>2270</v>
      </c>
      <c r="V231" s="97">
        <v>229</v>
      </c>
    </row>
    <row r="232" spans="1:22">
      <c r="A232" t="s">
        <v>427</v>
      </c>
      <c r="B232" s="15" t="s">
        <v>1241</v>
      </c>
      <c r="C232" s="15">
        <v>48000</v>
      </c>
      <c r="D232" s="15">
        <v>26</v>
      </c>
      <c r="E232" s="15">
        <v>29</v>
      </c>
      <c r="F232" s="15">
        <v>26</v>
      </c>
      <c r="G232" s="15">
        <v>29</v>
      </c>
      <c r="H232" s="15">
        <v>45</v>
      </c>
      <c r="I232" s="15">
        <v>110</v>
      </c>
      <c r="J232" s="15">
        <v>110</v>
      </c>
      <c r="K232" s="15">
        <v>110</v>
      </c>
      <c r="L232" s="15" t="s">
        <v>978</v>
      </c>
      <c r="M232" s="15" t="s">
        <v>991</v>
      </c>
      <c r="N232" s="15" t="s">
        <v>1023</v>
      </c>
      <c r="O232" s="15" t="s">
        <v>985</v>
      </c>
      <c r="P232" s="15">
        <v>4.8</v>
      </c>
      <c r="Q232" s="15">
        <v>272</v>
      </c>
      <c r="R232" s="15">
        <v>598</v>
      </c>
      <c r="S232" s="15">
        <v>884</v>
      </c>
      <c r="T232" s="15">
        <v>1184</v>
      </c>
      <c r="U232" s="15">
        <v>2275</v>
      </c>
      <c r="V232" s="97">
        <v>230</v>
      </c>
    </row>
    <row r="233" spans="1:22">
      <c r="A233" t="s">
        <v>427</v>
      </c>
      <c r="B233" s="15" t="s">
        <v>1242</v>
      </c>
      <c r="C233" s="15">
        <v>58000</v>
      </c>
      <c r="D233" s="15">
        <v>31</v>
      </c>
      <c r="E233" s="15">
        <v>35</v>
      </c>
      <c r="F233" s="15">
        <v>30</v>
      </c>
      <c r="G233" s="15">
        <v>34</v>
      </c>
      <c r="H233" s="15">
        <v>45</v>
      </c>
      <c r="I233" s="15">
        <v>135</v>
      </c>
      <c r="J233" s="15">
        <v>135</v>
      </c>
      <c r="K233" s="15">
        <v>135</v>
      </c>
      <c r="L233" s="15" t="s">
        <v>1243</v>
      </c>
      <c r="M233" s="15" t="s">
        <v>983</v>
      </c>
      <c r="N233" s="15" t="s">
        <v>991</v>
      </c>
      <c r="O233" s="15" t="s">
        <v>1023</v>
      </c>
      <c r="P233" s="15">
        <v>5.8</v>
      </c>
      <c r="Q233" s="15">
        <v>456</v>
      </c>
      <c r="R233" s="15">
        <v>1003</v>
      </c>
      <c r="S233" s="15">
        <v>1482</v>
      </c>
      <c r="T233" s="15">
        <v>1984</v>
      </c>
      <c r="U233" s="15">
        <v>2277</v>
      </c>
      <c r="V233" s="97">
        <v>231</v>
      </c>
    </row>
    <row r="234" spans="1:22">
      <c r="A234" t="s">
        <v>427</v>
      </c>
      <c r="B234" s="15" t="s">
        <v>1244</v>
      </c>
      <c r="C234" s="15">
        <v>75000</v>
      </c>
      <c r="D234" s="15">
        <v>40</v>
      </c>
      <c r="E234" s="15">
        <v>44</v>
      </c>
      <c r="F234" s="15">
        <v>39</v>
      </c>
      <c r="G234" s="15">
        <v>43</v>
      </c>
      <c r="H234" s="15">
        <v>45</v>
      </c>
      <c r="I234" s="15">
        <v>175</v>
      </c>
      <c r="J234" s="15">
        <v>175</v>
      </c>
      <c r="K234" s="15">
        <v>175</v>
      </c>
      <c r="L234" s="15" t="s">
        <v>982</v>
      </c>
      <c r="M234" s="15" t="s">
        <v>983</v>
      </c>
      <c r="N234" s="15" t="s">
        <v>991</v>
      </c>
      <c r="O234" s="15" t="s">
        <v>1023</v>
      </c>
      <c r="P234" s="15">
        <v>7.4</v>
      </c>
      <c r="Q234" s="15">
        <v>788</v>
      </c>
      <c r="R234" s="15">
        <v>1734</v>
      </c>
      <c r="S234" s="15">
        <v>2561</v>
      </c>
      <c r="T234" s="15">
        <v>3428</v>
      </c>
      <c r="U234" s="15">
        <v>2288</v>
      </c>
      <c r="V234" s="97">
        <v>232</v>
      </c>
    </row>
    <row r="235" spans="1:22">
      <c r="A235" t="s">
        <v>427</v>
      </c>
      <c r="B235" s="15" t="s">
        <v>1245</v>
      </c>
      <c r="C235" s="15">
        <v>87000</v>
      </c>
      <c r="D235" s="15">
        <v>35</v>
      </c>
      <c r="E235" s="15">
        <v>39</v>
      </c>
      <c r="F235" s="15">
        <v>34</v>
      </c>
      <c r="G235" s="15">
        <v>38</v>
      </c>
      <c r="H235" s="15">
        <v>20</v>
      </c>
      <c r="I235" s="15">
        <v>175</v>
      </c>
      <c r="J235" s="15">
        <v>175</v>
      </c>
      <c r="K235" s="15">
        <v>175</v>
      </c>
      <c r="L235" s="15" t="s">
        <v>983</v>
      </c>
      <c r="M235" s="15" t="s">
        <v>991</v>
      </c>
      <c r="N235" s="15" t="s">
        <v>1023</v>
      </c>
      <c r="O235" s="15" t="s">
        <v>985</v>
      </c>
      <c r="P235" s="15">
        <v>6.1</v>
      </c>
      <c r="Q235" s="15">
        <v>881</v>
      </c>
      <c r="R235" s="15">
        <v>1938</v>
      </c>
      <c r="S235" s="15">
        <v>2864</v>
      </c>
      <c r="T235" s="15">
        <v>3833</v>
      </c>
      <c r="U235" s="15">
        <v>2289</v>
      </c>
      <c r="V235" s="97">
        <v>233</v>
      </c>
    </row>
    <row r="236" spans="1:22">
      <c r="A236" t="s">
        <v>427</v>
      </c>
      <c r="B236" s="15" t="s">
        <v>1246</v>
      </c>
      <c r="C236" s="15">
        <v>87000</v>
      </c>
      <c r="D236" s="15">
        <v>41</v>
      </c>
      <c r="E236" s="15">
        <v>46</v>
      </c>
      <c r="F236" s="15">
        <v>40</v>
      </c>
      <c r="G236" s="15">
        <v>45</v>
      </c>
      <c r="H236" s="15">
        <v>55</v>
      </c>
      <c r="I236" s="15">
        <v>190</v>
      </c>
      <c r="J236" s="15">
        <v>190</v>
      </c>
      <c r="K236" s="15">
        <v>190</v>
      </c>
      <c r="L236" s="15" t="s">
        <v>983</v>
      </c>
      <c r="M236" s="15" t="s">
        <v>991</v>
      </c>
      <c r="N236" s="15" t="s">
        <v>1023</v>
      </c>
      <c r="O236" s="15" t="s">
        <v>985</v>
      </c>
      <c r="P236" s="15">
        <v>6.1</v>
      </c>
      <c r="Q236" s="15">
        <v>920</v>
      </c>
      <c r="R236" s="15">
        <v>2024</v>
      </c>
      <c r="S236" s="15">
        <v>2990</v>
      </c>
      <c r="T236" s="15">
        <v>4002</v>
      </c>
      <c r="U236" s="15">
        <v>2297</v>
      </c>
      <c r="V236" s="97">
        <v>234</v>
      </c>
    </row>
    <row r="237" spans="1:22">
      <c r="A237" t="s">
        <v>427</v>
      </c>
      <c r="B237" s="15" t="s">
        <v>1247</v>
      </c>
      <c r="C237" s="15">
        <v>80000</v>
      </c>
      <c r="D237" s="15">
        <v>36</v>
      </c>
      <c r="E237" s="15">
        <v>40</v>
      </c>
      <c r="F237" s="15">
        <v>35</v>
      </c>
      <c r="G237" s="15">
        <v>39</v>
      </c>
      <c r="H237" s="15">
        <v>55</v>
      </c>
      <c r="I237" s="15">
        <v>175</v>
      </c>
      <c r="J237" s="15">
        <v>175</v>
      </c>
      <c r="K237" s="15">
        <v>175</v>
      </c>
      <c r="L237" s="15" t="s">
        <v>978</v>
      </c>
      <c r="M237" s="15" t="s">
        <v>1019</v>
      </c>
      <c r="N237" s="15" t="s">
        <v>992</v>
      </c>
      <c r="O237" s="15" t="s">
        <v>993</v>
      </c>
      <c r="P237" s="15">
        <v>7.9</v>
      </c>
      <c r="Q237" s="15">
        <v>816</v>
      </c>
      <c r="R237" s="15">
        <v>1795</v>
      </c>
      <c r="S237" s="15">
        <v>2652</v>
      </c>
      <c r="T237" s="15">
        <v>3550</v>
      </c>
      <c r="U237" s="15">
        <v>2303</v>
      </c>
      <c r="V237" s="97">
        <v>235</v>
      </c>
    </row>
    <row r="238" spans="1:22">
      <c r="A238" t="s">
        <v>427</v>
      </c>
      <c r="B238" s="15" t="s">
        <v>1248</v>
      </c>
      <c r="C238" s="15">
        <v>80000</v>
      </c>
      <c r="D238" s="15">
        <v>43</v>
      </c>
      <c r="E238" s="15">
        <v>48</v>
      </c>
      <c r="F238" s="15">
        <v>42</v>
      </c>
      <c r="G238" s="15">
        <v>47</v>
      </c>
      <c r="H238" s="15">
        <v>70</v>
      </c>
      <c r="I238" s="15">
        <v>280</v>
      </c>
      <c r="J238" s="15">
        <v>280</v>
      </c>
      <c r="K238" s="15">
        <v>280</v>
      </c>
      <c r="L238" s="15" t="s">
        <v>978</v>
      </c>
      <c r="M238" s="15" t="s">
        <v>1019</v>
      </c>
      <c r="N238" s="15" t="s">
        <v>992</v>
      </c>
      <c r="O238" s="15" t="s">
        <v>993</v>
      </c>
      <c r="P238" s="15">
        <v>7.9</v>
      </c>
      <c r="Q238" s="15">
        <v>858</v>
      </c>
      <c r="R238" s="15">
        <v>1888</v>
      </c>
      <c r="S238" s="15">
        <v>2789</v>
      </c>
      <c r="T238" s="15">
        <v>3733</v>
      </c>
      <c r="U238" s="15">
        <v>2317</v>
      </c>
      <c r="V238" s="97">
        <v>236</v>
      </c>
    </row>
    <row r="239" spans="1:22">
      <c r="A239" t="s">
        <v>427</v>
      </c>
      <c r="B239" s="15" t="s">
        <v>1249</v>
      </c>
      <c r="C239" s="15">
        <v>53000</v>
      </c>
      <c r="D239" s="15">
        <v>22</v>
      </c>
      <c r="E239" s="15">
        <v>24</v>
      </c>
      <c r="F239" s="15">
        <v>22</v>
      </c>
      <c r="G239" s="15">
        <v>24</v>
      </c>
      <c r="H239" s="15">
        <v>20</v>
      </c>
      <c r="I239" s="15">
        <v>60</v>
      </c>
      <c r="J239" s="15">
        <v>60</v>
      </c>
      <c r="K239" s="15">
        <v>135</v>
      </c>
      <c r="L239" s="15" t="s">
        <v>1019</v>
      </c>
      <c r="M239" s="15" t="s">
        <v>992</v>
      </c>
      <c r="N239" s="15" t="s">
        <v>993</v>
      </c>
      <c r="O239" s="15" t="s">
        <v>994</v>
      </c>
      <c r="P239" s="15">
        <v>4.0999999999999996</v>
      </c>
      <c r="Q239" s="15">
        <v>388</v>
      </c>
      <c r="R239" s="15">
        <v>854</v>
      </c>
      <c r="S239" s="15">
        <v>1261</v>
      </c>
      <c r="T239" s="15">
        <v>1688</v>
      </c>
      <c r="U239" s="15">
        <v>2332</v>
      </c>
      <c r="V239" s="97">
        <v>237</v>
      </c>
    </row>
    <row r="240" spans="1:22">
      <c r="A240" t="s">
        <v>427</v>
      </c>
      <c r="B240" s="15" t="s">
        <v>1250</v>
      </c>
      <c r="C240" s="15">
        <v>53000</v>
      </c>
      <c r="D240" s="15">
        <v>28</v>
      </c>
      <c r="E240" s="15">
        <v>31</v>
      </c>
      <c r="F240" s="15">
        <v>28</v>
      </c>
      <c r="G240" s="15">
        <v>31</v>
      </c>
      <c r="H240" s="15">
        <v>30</v>
      </c>
      <c r="I240" s="15">
        <v>110</v>
      </c>
      <c r="J240" s="15">
        <v>110</v>
      </c>
      <c r="K240" s="15">
        <v>135</v>
      </c>
      <c r="L240" s="15" t="s">
        <v>1019</v>
      </c>
      <c r="M240" s="15" t="s">
        <v>992</v>
      </c>
      <c r="N240" s="15" t="s">
        <v>993</v>
      </c>
      <c r="O240" s="15" t="s">
        <v>994</v>
      </c>
      <c r="P240" s="15">
        <v>4.0999999999999996</v>
      </c>
      <c r="Q240" s="15">
        <v>407</v>
      </c>
      <c r="R240" s="15">
        <v>895</v>
      </c>
      <c r="S240" s="15">
        <v>1323</v>
      </c>
      <c r="T240" s="15">
        <v>1771</v>
      </c>
      <c r="U240" s="15">
        <v>2339</v>
      </c>
      <c r="V240" s="97">
        <v>238</v>
      </c>
    </row>
    <row r="241" spans="1:22">
      <c r="A241" t="s">
        <v>427</v>
      </c>
      <c r="B241" s="15" t="s">
        <v>1251</v>
      </c>
      <c r="C241" s="15">
        <v>65000</v>
      </c>
      <c r="D241" s="15">
        <v>34</v>
      </c>
      <c r="E241" s="15">
        <v>37</v>
      </c>
      <c r="F241" s="15">
        <v>33</v>
      </c>
      <c r="G241" s="15">
        <v>36</v>
      </c>
      <c r="H241" s="15">
        <v>55</v>
      </c>
      <c r="I241" s="15">
        <v>85</v>
      </c>
      <c r="J241" s="15">
        <v>135</v>
      </c>
      <c r="K241" s="15">
        <v>190</v>
      </c>
      <c r="L241" s="15" t="s">
        <v>982</v>
      </c>
      <c r="M241" s="15" t="s">
        <v>978</v>
      </c>
      <c r="N241" s="15" t="s">
        <v>1019</v>
      </c>
      <c r="O241" s="15" t="s">
        <v>992</v>
      </c>
      <c r="P241" s="15">
        <v>7.2</v>
      </c>
      <c r="Q241" s="15">
        <v>523</v>
      </c>
      <c r="R241" s="15">
        <v>1151</v>
      </c>
      <c r="S241" s="15">
        <v>1700</v>
      </c>
      <c r="T241" s="15">
        <v>2276</v>
      </c>
      <c r="U241" s="15">
        <v>2334</v>
      </c>
      <c r="V241" s="97">
        <v>239</v>
      </c>
    </row>
    <row r="242" spans="1:22">
      <c r="A242" t="s">
        <v>427</v>
      </c>
      <c r="B242" s="15" t="s">
        <v>1252</v>
      </c>
      <c r="C242" s="15">
        <v>65000</v>
      </c>
      <c r="D242" s="15">
        <v>38</v>
      </c>
      <c r="E242" s="15">
        <v>42</v>
      </c>
      <c r="F242" s="15">
        <v>37</v>
      </c>
      <c r="G242" s="15">
        <v>41</v>
      </c>
      <c r="H242" s="15">
        <v>45</v>
      </c>
      <c r="I242" s="15">
        <v>175</v>
      </c>
      <c r="J242" s="15">
        <v>135</v>
      </c>
      <c r="K242" s="15">
        <v>100</v>
      </c>
      <c r="L242" s="15" t="s">
        <v>982</v>
      </c>
      <c r="M242" s="15" t="s">
        <v>978</v>
      </c>
      <c r="N242" s="15" t="s">
        <v>1019</v>
      </c>
      <c r="O242" s="15" t="s">
        <v>992</v>
      </c>
      <c r="P242" s="15">
        <v>7.2</v>
      </c>
      <c r="Q242" s="15">
        <v>538</v>
      </c>
      <c r="R242" s="15">
        <v>1184</v>
      </c>
      <c r="S242" s="15">
        <v>1749</v>
      </c>
      <c r="T242" s="15">
        <v>2341</v>
      </c>
      <c r="U242" s="15">
        <v>2338</v>
      </c>
      <c r="V242" s="97">
        <v>240</v>
      </c>
    </row>
    <row r="243" spans="1:22">
      <c r="A243" t="s">
        <v>427</v>
      </c>
      <c r="B243" s="15" t="s">
        <v>1253</v>
      </c>
      <c r="C243" s="15">
        <v>65000</v>
      </c>
      <c r="D243" s="15">
        <v>42</v>
      </c>
      <c r="E243" s="15">
        <v>46</v>
      </c>
      <c r="F243" s="15">
        <v>41</v>
      </c>
      <c r="G243" s="15">
        <v>45</v>
      </c>
      <c r="H243" s="96">
        <v>55</v>
      </c>
      <c r="I243" s="15">
        <v>135</v>
      </c>
      <c r="J243" s="15">
        <v>190</v>
      </c>
      <c r="K243" s="15">
        <v>190</v>
      </c>
      <c r="L243" s="15" t="s">
        <v>982</v>
      </c>
      <c r="M243" s="15" t="s">
        <v>978</v>
      </c>
      <c r="N243" s="15" t="s">
        <v>1019</v>
      </c>
      <c r="O243" s="15" t="s">
        <v>992</v>
      </c>
      <c r="P243" s="15">
        <v>7.2</v>
      </c>
      <c r="Q243" s="15">
        <v>554</v>
      </c>
      <c r="R243" s="15">
        <v>1219</v>
      </c>
      <c r="S243" s="15">
        <v>1801</v>
      </c>
      <c r="T243" s="15">
        <v>2410</v>
      </c>
      <c r="U243" s="15">
        <v>2344</v>
      </c>
      <c r="V243" s="97">
        <v>241</v>
      </c>
    </row>
    <row r="244" spans="1:22">
      <c r="A244" t="s">
        <v>427</v>
      </c>
      <c r="B244" s="15" t="s">
        <v>1254</v>
      </c>
      <c r="C244" s="15">
        <v>70000</v>
      </c>
      <c r="D244" s="15">
        <v>44</v>
      </c>
      <c r="E244" s="15">
        <v>49</v>
      </c>
      <c r="F244" s="15">
        <v>43</v>
      </c>
      <c r="G244" s="15">
        <v>48</v>
      </c>
      <c r="H244" s="15">
        <v>85</v>
      </c>
      <c r="I244" s="15">
        <v>135</v>
      </c>
      <c r="J244" s="15">
        <v>135</v>
      </c>
      <c r="K244" s="15">
        <v>190</v>
      </c>
      <c r="L244" s="15" t="s">
        <v>978</v>
      </c>
      <c r="M244" s="15" t="s">
        <v>1019</v>
      </c>
      <c r="N244" s="15" t="s">
        <v>992</v>
      </c>
      <c r="O244" s="15" t="s">
        <v>993</v>
      </c>
      <c r="P244" s="15">
        <v>8</v>
      </c>
      <c r="Q244" s="15">
        <v>756</v>
      </c>
      <c r="R244" s="15">
        <v>1663</v>
      </c>
      <c r="S244" s="15">
        <v>2457</v>
      </c>
      <c r="T244" s="15">
        <v>3289</v>
      </c>
      <c r="U244" s="15">
        <v>2343</v>
      </c>
      <c r="V244" s="97">
        <v>242</v>
      </c>
    </row>
    <row r="245" spans="1:22">
      <c r="A245" t="s">
        <v>427</v>
      </c>
      <c r="B245" s="15" t="s">
        <v>1255</v>
      </c>
      <c r="C245" s="15">
        <v>70000</v>
      </c>
      <c r="D245" s="15">
        <v>46</v>
      </c>
      <c r="E245" s="15">
        <v>51</v>
      </c>
      <c r="F245" s="15">
        <v>45</v>
      </c>
      <c r="G245" s="15">
        <v>50</v>
      </c>
      <c r="H245" s="15">
        <v>60</v>
      </c>
      <c r="I245" s="15">
        <v>190</v>
      </c>
      <c r="J245" s="15">
        <v>190</v>
      </c>
      <c r="K245" s="15">
        <v>420</v>
      </c>
      <c r="L245" s="15" t="s">
        <v>978</v>
      </c>
      <c r="M245" s="15" t="s">
        <v>1019</v>
      </c>
      <c r="N245" s="15" t="s">
        <v>992</v>
      </c>
      <c r="O245" s="15" t="s">
        <v>993</v>
      </c>
      <c r="P245" s="15">
        <v>8</v>
      </c>
      <c r="Q245" s="15">
        <v>767</v>
      </c>
      <c r="R245" s="15">
        <v>1687</v>
      </c>
      <c r="S245" s="15">
        <v>2493</v>
      </c>
      <c r="T245" s="15">
        <v>3337</v>
      </c>
      <c r="U245" s="15">
        <v>2346</v>
      </c>
      <c r="V245" s="97">
        <v>243</v>
      </c>
    </row>
    <row r="246" spans="1:22">
      <c r="A246" t="s">
        <v>427</v>
      </c>
      <c r="B246" s="15" t="s">
        <v>1256</v>
      </c>
      <c r="C246" s="15">
        <v>83500</v>
      </c>
      <c r="D246" s="15">
        <v>48</v>
      </c>
      <c r="E246" s="15">
        <v>53</v>
      </c>
      <c r="F246" s="15">
        <v>47</v>
      </c>
      <c r="G246" s="15">
        <v>52</v>
      </c>
      <c r="H246" s="15">
        <v>55</v>
      </c>
      <c r="I246" s="15">
        <v>190</v>
      </c>
      <c r="J246" s="15">
        <v>100</v>
      </c>
      <c r="K246" s="15">
        <v>435</v>
      </c>
      <c r="L246" s="15" t="s">
        <v>1019</v>
      </c>
      <c r="M246" s="15" t="s">
        <v>991</v>
      </c>
      <c r="N246" s="15" t="s">
        <v>1023</v>
      </c>
      <c r="O246" s="15" t="s">
        <v>985</v>
      </c>
      <c r="P246" s="15">
        <v>8.1</v>
      </c>
      <c r="Q246" s="15">
        <v>927</v>
      </c>
      <c r="R246" s="15">
        <v>2039</v>
      </c>
      <c r="S246" s="15">
        <v>3013</v>
      </c>
      <c r="T246" s="15">
        <v>4033</v>
      </c>
      <c r="U246" s="15">
        <v>2350</v>
      </c>
      <c r="V246" s="97">
        <v>244</v>
      </c>
    </row>
    <row r="247" spans="1:22">
      <c r="A247" t="s">
        <v>427</v>
      </c>
      <c r="B247" s="15" t="s">
        <v>1257</v>
      </c>
      <c r="C247" s="15">
        <v>83500</v>
      </c>
      <c r="D247" s="15">
        <v>52</v>
      </c>
      <c r="E247" s="15">
        <v>57</v>
      </c>
      <c r="F247" s="15">
        <v>51</v>
      </c>
      <c r="G247" s="15">
        <v>56</v>
      </c>
      <c r="H247" s="15">
        <v>110</v>
      </c>
      <c r="I247" s="15">
        <v>190</v>
      </c>
      <c r="J247" s="15">
        <v>190</v>
      </c>
      <c r="K247" s="15">
        <v>100</v>
      </c>
      <c r="L247" s="15" t="s">
        <v>1019</v>
      </c>
      <c r="M247" s="15" t="s">
        <v>991</v>
      </c>
      <c r="N247" s="15" t="s">
        <v>1023</v>
      </c>
      <c r="O247" s="15" t="s">
        <v>985</v>
      </c>
      <c r="P247" s="15">
        <v>8.1</v>
      </c>
      <c r="Q247" s="15">
        <v>952</v>
      </c>
      <c r="R247" s="15">
        <v>2094</v>
      </c>
      <c r="S247" s="15">
        <v>3094</v>
      </c>
      <c r="T247" s="15">
        <v>4142</v>
      </c>
      <c r="U247" s="15">
        <v>2358</v>
      </c>
      <c r="V247" s="97">
        <v>245</v>
      </c>
    </row>
    <row r="248" spans="1:22">
      <c r="A248" t="s">
        <v>427</v>
      </c>
      <c r="B248" s="15" t="s">
        <v>1258</v>
      </c>
      <c r="C248" s="15">
        <v>90000</v>
      </c>
      <c r="D248" s="15">
        <v>45</v>
      </c>
      <c r="E248" s="15">
        <v>50</v>
      </c>
      <c r="F248" s="15">
        <v>44</v>
      </c>
      <c r="G248" s="15">
        <v>49</v>
      </c>
      <c r="H248" s="15">
        <v>85</v>
      </c>
      <c r="I248" s="15">
        <v>190</v>
      </c>
      <c r="J248" s="15">
        <v>190</v>
      </c>
      <c r="K248" s="15">
        <v>190</v>
      </c>
      <c r="L248" s="95" t="s">
        <v>983</v>
      </c>
      <c r="M248" s="95" t="s">
        <v>1019</v>
      </c>
      <c r="N248" s="95" t="s">
        <v>992</v>
      </c>
      <c r="O248" s="95" t="s">
        <v>993</v>
      </c>
      <c r="P248" s="15">
        <v>7.3</v>
      </c>
      <c r="Q248" s="15">
        <v>979</v>
      </c>
      <c r="R248" s="15">
        <v>2154</v>
      </c>
      <c r="S248" s="15">
        <v>3182</v>
      </c>
      <c r="T248" s="15">
        <v>4259</v>
      </c>
      <c r="U248" s="15">
        <v>2351</v>
      </c>
      <c r="V248" s="97">
        <v>246</v>
      </c>
    </row>
    <row r="249" spans="1:22">
      <c r="A249" t="s">
        <v>427</v>
      </c>
      <c r="B249" s="15" t="s">
        <v>1259</v>
      </c>
      <c r="C249" s="15">
        <v>90000</v>
      </c>
      <c r="D249" s="15">
        <v>60</v>
      </c>
      <c r="E249" s="15">
        <v>66</v>
      </c>
      <c r="F249" s="15">
        <v>58</v>
      </c>
      <c r="G249" s="15">
        <v>65</v>
      </c>
      <c r="H249" s="15">
        <v>110</v>
      </c>
      <c r="I249" s="15">
        <v>190</v>
      </c>
      <c r="J249" s="15">
        <v>350</v>
      </c>
      <c r="K249" s="15">
        <v>480</v>
      </c>
      <c r="L249" s="95" t="s">
        <v>983</v>
      </c>
      <c r="M249" s="95" t="s">
        <v>1019</v>
      </c>
      <c r="N249" s="95" t="s">
        <v>992</v>
      </c>
      <c r="O249" s="95" t="s">
        <v>993</v>
      </c>
      <c r="P249" s="15">
        <v>7.3</v>
      </c>
      <c r="Q249" s="15">
        <v>1080</v>
      </c>
      <c r="R249" s="15">
        <v>2376</v>
      </c>
      <c r="S249" s="15">
        <v>3510</v>
      </c>
      <c r="T249" s="15">
        <v>4698</v>
      </c>
      <c r="U249" s="15">
        <v>2357</v>
      </c>
      <c r="V249" s="97">
        <v>247</v>
      </c>
    </row>
    <row r="250" spans="1:22">
      <c r="A250" t="s">
        <v>427</v>
      </c>
      <c r="B250" s="15" t="s">
        <v>1260</v>
      </c>
      <c r="C250" s="15">
        <v>93200</v>
      </c>
      <c r="D250" s="15">
        <v>50</v>
      </c>
      <c r="E250" s="15">
        <v>55</v>
      </c>
      <c r="F250" s="15">
        <v>49</v>
      </c>
      <c r="G250" s="15">
        <v>54</v>
      </c>
      <c r="H250" s="96">
        <v>55</v>
      </c>
      <c r="I250" s="15">
        <v>190</v>
      </c>
      <c r="J250" s="15">
        <v>190</v>
      </c>
      <c r="K250" s="15">
        <v>100</v>
      </c>
      <c r="L250" s="15" t="s">
        <v>983</v>
      </c>
      <c r="M250" s="15" t="s">
        <v>1019</v>
      </c>
      <c r="N250" s="15" t="s">
        <v>992</v>
      </c>
      <c r="O250" s="15" t="s">
        <v>993</v>
      </c>
      <c r="P250" s="15">
        <v>8.8000000000000007</v>
      </c>
      <c r="Q250" s="15">
        <v>1049</v>
      </c>
      <c r="R250" s="15">
        <v>2308</v>
      </c>
      <c r="S250" s="15">
        <v>3410</v>
      </c>
      <c r="T250" s="15">
        <v>4564</v>
      </c>
      <c r="U250" s="15">
        <v>2356</v>
      </c>
      <c r="V250" s="97">
        <v>248</v>
      </c>
    </row>
    <row r="251" spans="1:22">
      <c r="A251" t="s">
        <v>427</v>
      </c>
      <c r="B251" s="15" t="s">
        <v>1261</v>
      </c>
      <c r="C251" s="15">
        <v>93200</v>
      </c>
      <c r="D251" s="15">
        <v>56</v>
      </c>
      <c r="E251" s="15">
        <v>62</v>
      </c>
      <c r="F251" s="15">
        <v>55</v>
      </c>
      <c r="G251" s="15">
        <v>61</v>
      </c>
      <c r="H251" s="15">
        <v>85</v>
      </c>
      <c r="I251" s="15">
        <v>190</v>
      </c>
      <c r="J251" s="15">
        <v>100</v>
      </c>
      <c r="K251" s="15">
        <v>420</v>
      </c>
      <c r="L251" s="15" t="s">
        <v>978</v>
      </c>
      <c r="M251" s="15" t="s">
        <v>1019</v>
      </c>
      <c r="N251" s="15" t="s">
        <v>992</v>
      </c>
      <c r="O251" s="15" t="s">
        <v>993</v>
      </c>
      <c r="P251" s="15">
        <v>8.8000000000000007</v>
      </c>
      <c r="Q251" s="15">
        <v>1090</v>
      </c>
      <c r="R251" s="15">
        <v>2398</v>
      </c>
      <c r="S251" s="15">
        <v>3543</v>
      </c>
      <c r="T251" s="15">
        <v>4742</v>
      </c>
      <c r="U251" s="15">
        <v>2359</v>
      </c>
      <c r="V251" s="97">
        <v>249</v>
      </c>
    </row>
    <row r="252" spans="1:22">
      <c r="A252" t="s">
        <v>427</v>
      </c>
      <c r="B252" s="15" t="s">
        <v>1262</v>
      </c>
      <c r="C252" s="15">
        <v>93200</v>
      </c>
      <c r="D252" s="15">
        <v>62</v>
      </c>
      <c r="E252" s="15">
        <v>69</v>
      </c>
      <c r="F252" s="15">
        <v>60</v>
      </c>
      <c r="G252" s="15">
        <v>68</v>
      </c>
      <c r="H252" s="15">
        <v>110</v>
      </c>
      <c r="I252" s="15">
        <v>190</v>
      </c>
      <c r="J252" s="15">
        <v>190</v>
      </c>
      <c r="K252" s="15">
        <v>480</v>
      </c>
      <c r="L252" s="15" t="s">
        <v>978</v>
      </c>
      <c r="M252" s="15" t="s">
        <v>991</v>
      </c>
      <c r="N252" s="15" t="s">
        <v>1023</v>
      </c>
      <c r="O252" s="15" t="s">
        <v>985</v>
      </c>
      <c r="P252" s="15">
        <v>8.8000000000000007</v>
      </c>
      <c r="Q252" s="15">
        <v>1132</v>
      </c>
      <c r="R252" s="15">
        <v>2490</v>
      </c>
      <c r="S252" s="15">
        <v>3679</v>
      </c>
      <c r="T252" s="15">
        <v>4925</v>
      </c>
      <c r="U252" s="15">
        <v>2362</v>
      </c>
      <c r="V252" s="97">
        <v>250</v>
      </c>
    </row>
    <row r="253" spans="1:22">
      <c r="A253" t="s">
        <v>427</v>
      </c>
      <c r="B253" s="15" t="s">
        <v>1263</v>
      </c>
      <c r="C253" s="15">
        <v>100000</v>
      </c>
      <c r="D253" s="15">
        <v>70</v>
      </c>
      <c r="E253" s="15">
        <v>75</v>
      </c>
      <c r="F253" s="15">
        <v>68</v>
      </c>
      <c r="G253" s="15">
        <v>74</v>
      </c>
      <c r="H253" s="15">
        <v>110</v>
      </c>
      <c r="I253" s="15">
        <v>190</v>
      </c>
      <c r="J253" s="15">
        <v>190</v>
      </c>
      <c r="K253" s="15">
        <v>480</v>
      </c>
      <c r="L253" s="15" t="s">
        <v>978</v>
      </c>
      <c r="M253" s="15" t="s">
        <v>991</v>
      </c>
      <c r="N253" s="15" t="s">
        <v>993</v>
      </c>
      <c r="O253" s="15" t="s">
        <v>985</v>
      </c>
      <c r="P253" s="15">
        <v>9.1</v>
      </c>
      <c r="Q253" s="15">
        <v>1530</v>
      </c>
      <c r="R253" s="15">
        <v>3366</v>
      </c>
      <c r="S253" s="15">
        <v>4973</v>
      </c>
      <c r="T253" s="15">
        <v>6656</v>
      </c>
      <c r="U253" s="15">
        <v>2370</v>
      </c>
      <c r="V253" s="97">
        <v>251</v>
      </c>
    </row>
    <row r="254" spans="1:22">
      <c r="A254" t="s">
        <v>428</v>
      </c>
      <c r="B254" s="15" t="s">
        <v>1264</v>
      </c>
      <c r="C254" s="15">
        <v>3500</v>
      </c>
      <c r="D254" s="15">
        <v>9</v>
      </c>
      <c r="E254" s="15">
        <v>9</v>
      </c>
      <c r="F254" s="15">
        <v>8</v>
      </c>
      <c r="G254" s="15">
        <v>9</v>
      </c>
      <c r="H254" s="15">
        <v>5</v>
      </c>
      <c r="I254" s="15">
        <v>20</v>
      </c>
      <c r="J254" s="15">
        <v>20</v>
      </c>
      <c r="K254" s="15">
        <v>40</v>
      </c>
      <c r="L254" s="15" t="s">
        <v>956</v>
      </c>
      <c r="M254" s="15" t="s">
        <v>956</v>
      </c>
      <c r="N254" s="15" t="s">
        <v>1162</v>
      </c>
      <c r="O254" s="15" t="s">
        <v>1162</v>
      </c>
      <c r="P254" s="15">
        <v>0.3</v>
      </c>
      <c r="Q254" s="15">
        <v>4.3</v>
      </c>
      <c r="R254" s="15">
        <v>12</v>
      </c>
      <c r="S254" s="15">
        <v>14</v>
      </c>
      <c r="T254" s="15">
        <v>19</v>
      </c>
      <c r="U254" s="15">
        <v>2254</v>
      </c>
      <c r="V254" s="97">
        <v>252</v>
      </c>
    </row>
    <row r="255" spans="1:22">
      <c r="A255" t="s">
        <v>428</v>
      </c>
      <c r="B255" s="15" t="s">
        <v>1265</v>
      </c>
      <c r="C255" s="15">
        <v>3500</v>
      </c>
      <c r="D255" s="15">
        <v>10</v>
      </c>
      <c r="E255" s="15">
        <v>11</v>
      </c>
      <c r="F255" s="15">
        <v>9</v>
      </c>
      <c r="G255" s="15">
        <v>11</v>
      </c>
      <c r="H255" s="15">
        <v>10</v>
      </c>
      <c r="I255" s="15">
        <v>20</v>
      </c>
      <c r="J255" s="15">
        <v>20</v>
      </c>
      <c r="K255" s="15">
        <v>40</v>
      </c>
      <c r="L255" s="15" t="s">
        <v>956</v>
      </c>
      <c r="M255" s="15" t="s">
        <v>956</v>
      </c>
      <c r="N255" s="15" t="s">
        <v>1162</v>
      </c>
      <c r="O255" s="15" t="s">
        <v>1162</v>
      </c>
      <c r="P255" s="15">
        <v>0.3</v>
      </c>
      <c r="Q255" s="15">
        <v>4.5</v>
      </c>
      <c r="R255" s="15">
        <v>12</v>
      </c>
      <c r="S255" s="15">
        <v>15</v>
      </c>
      <c r="T255" s="15">
        <v>20</v>
      </c>
      <c r="U255" s="15">
        <v>2255</v>
      </c>
      <c r="V255" s="97">
        <v>253</v>
      </c>
    </row>
    <row r="256" spans="1:22">
      <c r="A256" t="s">
        <v>428</v>
      </c>
      <c r="B256" s="15" t="s">
        <v>1266</v>
      </c>
      <c r="C256" s="15">
        <v>12000</v>
      </c>
      <c r="D256" s="15">
        <v>11</v>
      </c>
      <c r="E256" s="15">
        <v>12</v>
      </c>
      <c r="F256" s="15">
        <v>10</v>
      </c>
      <c r="G256" s="15">
        <v>12</v>
      </c>
      <c r="H256" s="15">
        <v>10</v>
      </c>
      <c r="I256" s="15">
        <v>20</v>
      </c>
      <c r="J256" s="15">
        <v>20</v>
      </c>
      <c r="K256" s="15">
        <v>40</v>
      </c>
      <c r="L256" s="15" t="s">
        <v>959</v>
      </c>
      <c r="M256" s="15" t="s">
        <v>1036</v>
      </c>
      <c r="N256" s="15" t="s">
        <v>1161</v>
      </c>
      <c r="O256" s="15" t="s">
        <v>956</v>
      </c>
      <c r="P256" s="15">
        <v>1</v>
      </c>
      <c r="Q256" s="15">
        <v>31</v>
      </c>
      <c r="R256" s="15">
        <v>85</v>
      </c>
      <c r="S256" s="15">
        <v>101</v>
      </c>
      <c r="T256" s="15">
        <v>135</v>
      </c>
      <c r="U256" s="15">
        <v>2258</v>
      </c>
      <c r="V256" s="97">
        <v>254</v>
      </c>
    </row>
    <row r="257" spans="1:22">
      <c r="A257" t="s">
        <v>428</v>
      </c>
      <c r="B257" s="15" t="s">
        <v>1267</v>
      </c>
      <c r="C257" s="15">
        <v>12000</v>
      </c>
      <c r="D257" s="15">
        <v>13</v>
      </c>
      <c r="E257" s="15">
        <v>14</v>
      </c>
      <c r="F257" s="15">
        <v>12</v>
      </c>
      <c r="G257" s="15">
        <v>14</v>
      </c>
      <c r="H257" s="15">
        <v>20</v>
      </c>
      <c r="I257" s="15">
        <v>40</v>
      </c>
      <c r="J257" s="15">
        <v>40</v>
      </c>
      <c r="K257" s="15">
        <v>70</v>
      </c>
      <c r="L257" s="15" t="s">
        <v>959</v>
      </c>
      <c r="M257" s="15" t="s">
        <v>1036</v>
      </c>
      <c r="N257" s="15" t="s">
        <v>1161</v>
      </c>
      <c r="O257" s="15" t="s">
        <v>956</v>
      </c>
      <c r="P257" s="15">
        <v>1</v>
      </c>
      <c r="Q257" s="15">
        <v>31</v>
      </c>
      <c r="R257" s="15">
        <v>85</v>
      </c>
      <c r="S257" s="15">
        <v>101</v>
      </c>
      <c r="T257" s="15">
        <v>135</v>
      </c>
      <c r="U257" s="15">
        <v>2266</v>
      </c>
      <c r="V257" s="97">
        <v>255</v>
      </c>
    </row>
    <row r="258" spans="1:22">
      <c r="A258" t="s">
        <v>428</v>
      </c>
      <c r="B258" s="15" t="s">
        <v>1268</v>
      </c>
      <c r="C258" s="15">
        <v>16000</v>
      </c>
      <c r="D258" s="15">
        <v>15</v>
      </c>
      <c r="E258" s="15">
        <v>16</v>
      </c>
      <c r="F258" s="15">
        <v>14</v>
      </c>
      <c r="G258" s="15">
        <v>16</v>
      </c>
      <c r="H258" s="15">
        <v>40</v>
      </c>
      <c r="I258" s="15">
        <v>40</v>
      </c>
      <c r="J258" s="15">
        <v>40</v>
      </c>
      <c r="K258" s="15">
        <v>70</v>
      </c>
      <c r="L258" s="15" t="s">
        <v>964</v>
      </c>
      <c r="M258" s="15" t="s">
        <v>959</v>
      </c>
      <c r="N258" s="15" t="s">
        <v>1043</v>
      </c>
      <c r="O258" s="15" t="s">
        <v>1045</v>
      </c>
      <c r="P258" s="15">
        <v>1.2</v>
      </c>
      <c r="Q258" s="15">
        <v>42</v>
      </c>
      <c r="R258" s="15">
        <v>116</v>
      </c>
      <c r="S258" s="15">
        <v>137</v>
      </c>
      <c r="T258" s="15">
        <v>183</v>
      </c>
      <c r="U258" s="15">
        <v>2263</v>
      </c>
      <c r="V258" s="97">
        <v>256</v>
      </c>
    </row>
    <row r="259" spans="1:22">
      <c r="A259" t="s">
        <v>428</v>
      </c>
      <c r="B259" s="15" t="s">
        <v>1269</v>
      </c>
      <c r="C259" s="15">
        <v>18000</v>
      </c>
      <c r="D259" s="15">
        <v>17</v>
      </c>
      <c r="E259" s="15">
        <v>18</v>
      </c>
      <c r="F259" s="15">
        <v>16</v>
      </c>
      <c r="G259" s="15">
        <v>18</v>
      </c>
      <c r="H259" s="15">
        <v>40</v>
      </c>
      <c r="I259" s="15">
        <v>40</v>
      </c>
      <c r="J259" s="15">
        <v>40</v>
      </c>
      <c r="K259" s="15">
        <v>70</v>
      </c>
      <c r="L259" s="15" t="s">
        <v>962</v>
      </c>
      <c r="M259" s="15" t="s">
        <v>1270</v>
      </c>
      <c r="N259" s="15" t="s">
        <v>1271</v>
      </c>
      <c r="O259" s="15" t="s">
        <v>1272</v>
      </c>
      <c r="P259" s="15">
        <v>1.4</v>
      </c>
      <c r="Q259" s="15">
        <v>48</v>
      </c>
      <c r="R259" s="15">
        <v>132</v>
      </c>
      <c r="S259" s="15">
        <v>156</v>
      </c>
      <c r="T259" s="15">
        <v>209</v>
      </c>
      <c r="U259" s="15">
        <v>2264</v>
      </c>
      <c r="V259" s="97">
        <v>257</v>
      </c>
    </row>
    <row r="260" spans="1:22">
      <c r="A260" t="s">
        <v>428</v>
      </c>
      <c r="B260" s="15" t="s">
        <v>1273</v>
      </c>
      <c r="C260" s="15">
        <v>26000</v>
      </c>
      <c r="D260" s="15">
        <v>16</v>
      </c>
      <c r="E260" s="15">
        <v>16</v>
      </c>
      <c r="F260" s="15">
        <v>15</v>
      </c>
      <c r="G260" s="15">
        <v>17</v>
      </c>
      <c r="H260" s="15">
        <v>40</v>
      </c>
      <c r="I260" s="15">
        <v>40</v>
      </c>
      <c r="J260" s="15">
        <v>40</v>
      </c>
      <c r="K260" s="15">
        <v>70</v>
      </c>
      <c r="L260" s="15" t="s">
        <v>966</v>
      </c>
      <c r="M260" s="15" t="s">
        <v>1274</v>
      </c>
      <c r="N260" s="15" t="s">
        <v>1275</v>
      </c>
      <c r="O260" s="15" t="s">
        <v>1276</v>
      </c>
      <c r="P260" s="15">
        <v>2.2000000000000002</v>
      </c>
      <c r="Q260" s="15">
        <v>104</v>
      </c>
      <c r="R260" s="15">
        <v>286</v>
      </c>
      <c r="S260" s="15">
        <v>338</v>
      </c>
      <c r="T260" s="15">
        <v>453</v>
      </c>
      <c r="U260" s="15">
        <v>2263</v>
      </c>
      <c r="V260" s="97">
        <v>258</v>
      </c>
    </row>
    <row r="261" spans="1:22">
      <c r="A261" t="s">
        <v>428</v>
      </c>
      <c r="B261" s="15" t="s">
        <v>1277</v>
      </c>
      <c r="C261" s="15">
        <v>40000</v>
      </c>
      <c r="D261" s="15">
        <v>17</v>
      </c>
      <c r="E261" s="15">
        <v>18</v>
      </c>
      <c r="F261" s="15">
        <v>16</v>
      </c>
      <c r="G261" s="15">
        <v>18</v>
      </c>
      <c r="H261" s="15">
        <v>40</v>
      </c>
      <c r="I261" s="15">
        <v>40</v>
      </c>
      <c r="J261" s="15">
        <v>40</v>
      </c>
      <c r="K261" s="15">
        <v>70</v>
      </c>
      <c r="L261" s="15" t="s">
        <v>968</v>
      </c>
      <c r="M261" s="15" t="s">
        <v>1278</v>
      </c>
      <c r="N261" s="15" t="s">
        <v>1279</v>
      </c>
      <c r="O261" s="15" t="s">
        <v>1162</v>
      </c>
      <c r="P261" s="15">
        <v>3.3</v>
      </c>
      <c r="Q261" s="15">
        <v>161</v>
      </c>
      <c r="R261" s="15">
        <v>443</v>
      </c>
      <c r="S261" s="15">
        <v>524</v>
      </c>
      <c r="T261" s="15">
        <v>701</v>
      </c>
      <c r="U261" s="15">
        <v>2265</v>
      </c>
      <c r="V261" s="97">
        <v>259</v>
      </c>
    </row>
    <row r="262" spans="1:22">
      <c r="A262" t="s">
        <v>428</v>
      </c>
      <c r="B262" s="15" t="s">
        <v>1280</v>
      </c>
      <c r="C262" s="15">
        <v>40000</v>
      </c>
      <c r="D262" s="15">
        <v>23</v>
      </c>
      <c r="E262" s="15">
        <v>24</v>
      </c>
      <c r="F262" s="15">
        <v>21</v>
      </c>
      <c r="G262" s="15">
        <v>24</v>
      </c>
      <c r="H262" s="15">
        <v>100</v>
      </c>
      <c r="I262" s="15">
        <v>100</v>
      </c>
      <c r="J262" s="15">
        <v>70</v>
      </c>
      <c r="K262" s="15">
        <v>70</v>
      </c>
      <c r="L262" s="15" t="s">
        <v>1142</v>
      </c>
      <c r="M262" s="15" t="s">
        <v>1281</v>
      </c>
      <c r="N262" s="15" t="s">
        <v>1279</v>
      </c>
      <c r="O262" s="15" t="s">
        <v>1162</v>
      </c>
      <c r="P262" s="15">
        <v>3.3</v>
      </c>
      <c r="Q262" s="15">
        <v>170</v>
      </c>
      <c r="R262" s="15">
        <v>468</v>
      </c>
      <c r="S262" s="15">
        <v>553</v>
      </c>
      <c r="T262" s="15">
        <v>740</v>
      </c>
      <c r="U262" s="15">
        <v>2271</v>
      </c>
      <c r="V262" s="97">
        <v>260</v>
      </c>
    </row>
    <row r="263" spans="1:22">
      <c r="A263" t="s">
        <v>428</v>
      </c>
      <c r="B263" s="15" t="s">
        <v>1282</v>
      </c>
      <c r="C263" s="15">
        <v>60000</v>
      </c>
      <c r="D263" s="15">
        <v>21</v>
      </c>
      <c r="E263" s="15">
        <v>22</v>
      </c>
      <c r="F263" s="15">
        <v>19</v>
      </c>
      <c r="G263" s="15">
        <v>22</v>
      </c>
      <c r="H263" s="15">
        <v>80</v>
      </c>
      <c r="I263" s="15">
        <v>80</v>
      </c>
      <c r="J263" s="15">
        <v>80</v>
      </c>
      <c r="K263" s="15">
        <v>80</v>
      </c>
      <c r="L263" s="15" t="s">
        <v>956</v>
      </c>
      <c r="M263" s="15" t="s">
        <v>956</v>
      </c>
      <c r="N263" s="15" t="s">
        <v>1162</v>
      </c>
      <c r="O263" s="15" t="s">
        <v>1162</v>
      </c>
      <c r="P263" s="15">
        <v>5</v>
      </c>
      <c r="Q263" s="15">
        <v>334</v>
      </c>
      <c r="R263" s="15">
        <v>919</v>
      </c>
      <c r="S263" s="15">
        <v>1086</v>
      </c>
      <c r="T263" s="15">
        <v>1453</v>
      </c>
      <c r="U263" s="15">
        <v>2266</v>
      </c>
      <c r="V263" s="97">
        <v>261</v>
      </c>
    </row>
    <row r="264" spans="1:22">
      <c r="A264" t="s">
        <v>428</v>
      </c>
      <c r="B264" s="15" t="s">
        <v>1283</v>
      </c>
      <c r="C264" s="15">
        <v>60000</v>
      </c>
      <c r="D264" s="15">
        <v>28</v>
      </c>
      <c r="E264" s="15">
        <v>30</v>
      </c>
      <c r="F264" s="15">
        <v>26</v>
      </c>
      <c r="G264" s="15">
        <v>29</v>
      </c>
      <c r="H264" s="15">
        <v>100</v>
      </c>
      <c r="I264" s="15">
        <v>100</v>
      </c>
      <c r="J264" s="15">
        <v>70</v>
      </c>
      <c r="K264" s="15">
        <v>70</v>
      </c>
      <c r="L264" s="95" t="s">
        <v>956</v>
      </c>
      <c r="M264" s="95" t="s">
        <v>956</v>
      </c>
      <c r="N264" s="95" t="s">
        <v>1162</v>
      </c>
      <c r="O264" s="95" t="s">
        <v>1162</v>
      </c>
      <c r="P264" s="15">
        <v>5</v>
      </c>
      <c r="Q264" s="15">
        <v>353</v>
      </c>
      <c r="R264" s="15">
        <v>971</v>
      </c>
      <c r="S264" s="15">
        <v>1148</v>
      </c>
      <c r="T264" s="15">
        <v>1536</v>
      </c>
      <c r="U264" s="15">
        <v>2275</v>
      </c>
      <c r="V264" s="97">
        <v>262</v>
      </c>
    </row>
    <row r="265" spans="1:22">
      <c r="A265" t="s">
        <v>428</v>
      </c>
      <c r="B265" s="15" t="s">
        <v>1284</v>
      </c>
      <c r="C265" s="15">
        <v>72000</v>
      </c>
      <c r="D265" s="15">
        <v>25</v>
      </c>
      <c r="E265" s="15">
        <v>26</v>
      </c>
      <c r="F265" s="15">
        <v>23</v>
      </c>
      <c r="G265" s="15">
        <v>26</v>
      </c>
      <c r="H265" s="15">
        <v>80</v>
      </c>
      <c r="I265" s="15">
        <v>80</v>
      </c>
      <c r="J265" s="15">
        <v>80</v>
      </c>
      <c r="K265" s="15">
        <v>80</v>
      </c>
      <c r="L265" s="95" t="s">
        <v>1015</v>
      </c>
      <c r="M265" s="95" t="s">
        <v>959</v>
      </c>
      <c r="N265" s="95" t="s">
        <v>1043</v>
      </c>
      <c r="O265" s="95" t="s">
        <v>1045</v>
      </c>
      <c r="P265" s="15">
        <v>6</v>
      </c>
      <c r="Q265" s="15">
        <v>518</v>
      </c>
      <c r="R265" s="15">
        <v>1425</v>
      </c>
      <c r="S265" s="15">
        <v>1684</v>
      </c>
      <c r="T265" s="15">
        <v>2254</v>
      </c>
      <c r="U265" s="15">
        <v>2272</v>
      </c>
      <c r="V265" s="97">
        <v>263</v>
      </c>
    </row>
    <row r="266" spans="1:22">
      <c r="A266" t="s">
        <v>428</v>
      </c>
      <c r="B266" s="15" t="s">
        <v>1285</v>
      </c>
      <c r="C266" s="15">
        <v>72000</v>
      </c>
      <c r="D266" s="15">
        <v>36</v>
      </c>
      <c r="E266" s="15">
        <v>38</v>
      </c>
      <c r="F266" s="15">
        <v>34</v>
      </c>
      <c r="G266" s="15">
        <v>38</v>
      </c>
      <c r="H266" s="15">
        <v>205</v>
      </c>
      <c r="I266" s="15">
        <v>205</v>
      </c>
      <c r="J266" s="15">
        <v>70</v>
      </c>
      <c r="K266" s="15">
        <v>185</v>
      </c>
      <c r="L266" s="15" t="s">
        <v>1015</v>
      </c>
      <c r="M266" s="15" t="s">
        <v>959</v>
      </c>
      <c r="N266" s="15" t="s">
        <v>1043</v>
      </c>
      <c r="O266" s="15" t="s">
        <v>1045</v>
      </c>
      <c r="P266" s="15">
        <v>6</v>
      </c>
      <c r="Q266" s="15">
        <v>563</v>
      </c>
      <c r="R266" s="15">
        <v>1548</v>
      </c>
      <c r="S266" s="15">
        <v>1830</v>
      </c>
      <c r="T266" s="15">
        <v>2450</v>
      </c>
      <c r="U266" s="15">
        <v>2293</v>
      </c>
      <c r="V266" s="97">
        <v>264</v>
      </c>
    </row>
    <row r="267" spans="1:22">
      <c r="A267" t="s">
        <v>428</v>
      </c>
      <c r="B267" s="15" t="s">
        <v>1286</v>
      </c>
      <c r="C267" s="15">
        <v>34000</v>
      </c>
      <c r="D267" s="15">
        <v>15</v>
      </c>
      <c r="E267" s="15">
        <v>15</v>
      </c>
      <c r="F267" s="15">
        <v>14</v>
      </c>
      <c r="G267" s="15">
        <v>16</v>
      </c>
      <c r="H267" s="15">
        <v>40</v>
      </c>
      <c r="I267" s="15">
        <v>40</v>
      </c>
      <c r="J267" s="15">
        <v>40</v>
      </c>
      <c r="K267" s="15">
        <v>70</v>
      </c>
      <c r="L267" s="15" t="s">
        <v>970</v>
      </c>
      <c r="M267" s="15" t="s">
        <v>968</v>
      </c>
      <c r="N267" s="15" t="s">
        <v>1038</v>
      </c>
      <c r="O267" s="15" t="s">
        <v>1039</v>
      </c>
      <c r="P267" s="15">
        <v>2.8</v>
      </c>
      <c r="Q267" s="15">
        <v>135</v>
      </c>
      <c r="R267" s="15">
        <v>371</v>
      </c>
      <c r="S267" s="15">
        <v>439</v>
      </c>
      <c r="T267" s="15">
        <v>588</v>
      </c>
      <c r="U267" s="15">
        <v>2269</v>
      </c>
      <c r="V267" s="97">
        <v>265</v>
      </c>
    </row>
    <row r="268" spans="1:22">
      <c r="A268" t="s">
        <v>428</v>
      </c>
      <c r="B268" s="15" t="s">
        <v>1287</v>
      </c>
      <c r="C268" s="15">
        <v>44000</v>
      </c>
      <c r="D268" s="15">
        <v>24</v>
      </c>
      <c r="E268" s="15">
        <v>25</v>
      </c>
      <c r="F268" s="15">
        <v>22</v>
      </c>
      <c r="G268" s="15">
        <v>25</v>
      </c>
      <c r="H268" s="15">
        <v>80</v>
      </c>
      <c r="I268" s="15">
        <v>80</v>
      </c>
      <c r="J268" s="15">
        <v>70</v>
      </c>
      <c r="K268" s="15">
        <v>70</v>
      </c>
      <c r="L268" s="15" t="s">
        <v>970</v>
      </c>
      <c r="M268" s="15" t="s">
        <v>968</v>
      </c>
      <c r="N268" s="15" t="s">
        <v>1034</v>
      </c>
      <c r="O268" s="15" t="s">
        <v>1036</v>
      </c>
      <c r="P268" s="15">
        <v>3.8</v>
      </c>
      <c r="Q268" s="15">
        <v>188</v>
      </c>
      <c r="R268" s="15">
        <v>517</v>
      </c>
      <c r="S268" s="15">
        <v>611</v>
      </c>
      <c r="T268" s="15">
        <v>818</v>
      </c>
      <c r="U268" s="15">
        <v>2280</v>
      </c>
      <c r="V268" s="97">
        <v>266</v>
      </c>
    </row>
    <row r="269" spans="1:22">
      <c r="A269" t="s">
        <v>428</v>
      </c>
      <c r="B269" s="15" t="s">
        <v>1288</v>
      </c>
      <c r="C269" s="15">
        <v>64000</v>
      </c>
      <c r="D269" s="15">
        <v>34</v>
      </c>
      <c r="E269" s="15">
        <v>36</v>
      </c>
      <c r="F269" s="15">
        <v>32</v>
      </c>
      <c r="G269" s="15">
        <v>36</v>
      </c>
      <c r="H269" s="15">
        <v>185</v>
      </c>
      <c r="I269" s="15">
        <v>185</v>
      </c>
      <c r="J269" s="15">
        <v>70</v>
      </c>
      <c r="K269" s="15">
        <v>70</v>
      </c>
      <c r="L269" s="15" t="s">
        <v>970</v>
      </c>
      <c r="M269" s="15" t="s">
        <v>1142</v>
      </c>
      <c r="N269" s="15" t="s">
        <v>1143</v>
      </c>
      <c r="O269" s="15" t="s">
        <v>1278</v>
      </c>
      <c r="P269" s="15">
        <v>5.3</v>
      </c>
      <c r="Q269" s="15">
        <v>394</v>
      </c>
      <c r="R269" s="15">
        <v>1084</v>
      </c>
      <c r="S269" s="15">
        <v>1281</v>
      </c>
      <c r="T269" s="15">
        <v>1714</v>
      </c>
      <c r="U269" s="15">
        <v>2290</v>
      </c>
      <c r="V269" s="97">
        <v>267</v>
      </c>
    </row>
    <row r="270" spans="1:22">
      <c r="A270" t="s">
        <v>428</v>
      </c>
      <c r="B270" s="15" t="s">
        <v>1289</v>
      </c>
      <c r="C270" s="15">
        <v>39500</v>
      </c>
      <c r="D270" s="15">
        <v>30</v>
      </c>
      <c r="E270" s="15">
        <v>32</v>
      </c>
      <c r="F270" s="15">
        <v>30</v>
      </c>
      <c r="G270" s="15">
        <v>31</v>
      </c>
      <c r="H270" s="15">
        <v>40</v>
      </c>
      <c r="I270" s="15">
        <v>70</v>
      </c>
      <c r="J270" s="15">
        <v>70</v>
      </c>
      <c r="K270" s="15">
        <v>205</v>
      </c>
      <c r="L270" s="15" t="s">
        <v>1036</v>
      </c>
      <c r="M270" s="15" t="s">
        <v>1161</v>
      </c>
      <c r="N270" s="15" t="s">
        <v>956</v>
      </c>
      <c r="O270" s="15" t="s">
        <v>1162</v>
      </c>
      <c r="P270" s="15">
        <v>4.0999999999999996</v>
      </c>
      <c r="Q270" s="15">
        <v>177</v>
      </c>
      <c r="R270" s="15">
        <v>487</v>
      </c>
      <c r="S270" s="15">
        <v>576</v>
      </c>
      <c r="T270" s="15">
        <v>770</v>
      </c>
      <c r="U270" s="15">
        <v>2333</v>
      </c>
      <c r="V270" s="97">
        <v>268</v>
      </c>
    </row>
    <row r="271" spans="1:22">
      <c r="A271" t="s">
        <v>428</v>
      </c>
      <c r="B271" s="15" t="s">
        <v>1290</v>
      </c>
      <c r="C271" s="15">
        <v>39500</v>
      </c>
      <c r="D271" s="15">
        <v>35</v>
      </c>
      <c r="E271" s="15">
        <v>37</v>
      </c>
      <c r="F271" s="15">
        <v>35</v>
      </c>
      <c r="G271" s="15">
        <v>36</v>
      </c>
      <c r="H271" s="15">
        <v>40</v>
      </c>
      <c r="I271" s="15">
        <v>70</v>
      </c>
      <c r="J271" s="15">
        <v>70</v>
      </c>
      <c r="K271" s="15">
        <v>275</v>
      </c>
      <c r="L271" s="15" t="s">
        <v>1036</v>
      </c>
      <c r="M271" s="15" t="s">
        <v>1161</v>
      </c>
      <c r="N271" s="15" t="s">
        <v>956</v>
      </c>
      <c r="O271" s="15" t="s">
        <v>1162</v>
      </c>
      <c r="P271" s="15">
        <v>4.0999999999999996</v>
      </c>
      <c r="Q271" s="15">
        <v>184</v>
      </c>
      <c r="R271" s="15">
        <v>506</v>
      </c>
      <c r="S271" s="15">
        <v>598</v>
      </c>
      <c r="T271" s="15">
        <v>801</v>
      </c>
      <c r="U271" s="15">
        <v>2336</v>
      </c>
      <c r="V271" s="97">
        <v>269</v>
      </c>
    </row>
    <row r="272" spans="1:22">
      <c r="A272" t="s">
        <v>428</v>
      </c>
      <c r="B272" s="15" t="s">
        <v>1291</v>
      </c>
      <c r="C272" s="15">
        <v>50000</v>
      </c>
      <c r="D272" s="15">
        <v>26</v>
      </c>
      <c r="E272" s="15">
        <v>27</v>
      </c>
      <c r="F272" s="15">
        <v>26</v>
      </c>
      <c r="G272" s="15">
        <v>27</v>
      </c>
      <c r="H272" s="15">
        <v>40</v>
      </c>
      <c r="I272" s="15">
        <v>70</v>
      </c>
      <c r="J272" s="15">
        <v>70</v>
      </c>
      <c r="K272" s="15">
        <v>70</v>
      </c>
      <c r="L272" s="15" t="s">
        <v>1014</v>
      </c>
      <c r="M272" s="15" t="s">
        <v>1015</v>
      </c>
      <c r="N272" s="15" t="s">
        <v>1034</v>
      </c>
      <c r="O272" s="15" t="s">
        <v>1036</v>
      </c>
      <c r="P272" s="15">
        <v>3.7</v>
      </c>
      <c r="Q272" s="15">
        <v>290</v>
      </c>
      <c r="R272" s="15">
        <v>798</v>
      </c>
      <c r="S272" s="15">
        <v>943</v>
      </c>
      <c r="T272" s="15">
        <v>1262</v>
      </c>
      <c r="U272" s="15">
        <v>2335</v>
      </c>
      <c r="V272" s="97">
        <v>270</v>
      </c>
    </row>
    <row r="273" spans="1:22">
      <c r="A273" t="s">
        <v>428</v>
      </c>
      <c r="B273" s="15" t="s">
        <v>1292</v>
      </c>
      <c r="C273" s="15">
        <v>50000</v>
      </c>
      <c r="D273" s="15">
        <v>32</v>
      </c>
      <c r="E273" s="15">
        <v>34</v>
      </c>
      <c r="F273" s="15">
        <v>32</v>
      </c>
      <c r="G273" s="15">
        <v>33</v>
      </c>
      <c r="H273" s="15">
        <v>40</v>
      </c>
      <c r="I273" s="15">
        <v>70</v>
      </c>
      <c r="J273" s="15">
        <v>185</v>
      </c>
      <c r="K273" s="15">
        <v>185</v>
      </c>
      <c r="L273" s="15" t="s">
        <v>1075</v>
      </c>
      <c r="M273" s="15" t="s">
        <v>970</v>
      </c>
      <c r="N273" s="15" t="s">
        <v>1142</v>
      </c>
      <c r="O273" s="15" t="s">
        <v>1143</v>
      </c>
      <c r="P273" s="15">
        <v>3.7</v>
      </c>
      <c r="Q273" s="15">
        <v>304</v>
      </c>
      <c r="R273" s="15">
        <v>836</v>
      </c>
      <c r="S273" s="15">
        <v>988</v>
      </c>
      <c r="T273" s="15">
        <v>1323</v>
      </c>
      <c r="U273" s="15">
        <v>2339</v>
      </c>
      <c r="V273" s="97">
        <v>271</v>
      </c>
    </row>
    <row r="274" spans="1:22">
      <c r="A274" t="s">
        <v>428</v>
      </c>
      <c r="B274" s="15" t="s">
        <v>1293</v>
      </c>
      <c r="C274" s="15">
        <v>65500</v>
      </c>
      <c r="D274" s="15">
        <v>38</v>
      </c>
      <c r="E274" s="15">
        <v>40</v>
      </c>
      <c r="F274" s="15">
        <v>38</v>
      </c>
      <c r="G274" s="15">
        <v>39</v>
      </c>
      <c r="H274" s="15">
        <v>70</v>
      </c>
      <c r="I274" s="15">
        <v>70</v>
      </c>
      <c r="J274" s="15">
        <v>185</v>
      </c>
      <c r="K274" s="15">
        <v>210</v>
      </c>
      <c r="L274" s="15" t="s">
        <v>1013</v>
      </c>
      <c r="M274" s="15" t="s">
        <v>1031</v>
      </c>
      <c r="N274" s="15" t="s">
        <v>1032</v>
      </c>
      <c r="O274" s="15" t="s">
        <v>959</v>
      </c>
      <c r="P274" s="15">
        <v>4.9000000000000004</v>
      </c>
      <c r="Q274" s="15">
        <v>416</v>
      </c>
      <c r="R274" s="15">
        <v>1144</v>
      </c>
      <c r="S274" s="15">
        <v>1352</v>
      </c>
      <c r="T274" s="15">
        <v>1810</v>
      </c>
      <c r="U274" s="15">
        <v>2338</v>
      </c>
      <c r="V274" s="97">
        <v>272</v>
      </c>
    </row>
    <row r="275" spans="1:22">
      <c r="A275" t="s">
        <v>428</v>
      </c>
      <c r="B275" s="15" t="s">
        <v>1294</v>
      </c>
      <c r="C275" s="15">
        <v>65500</v>
      </c>
      <c r="D275" s="15">
        <v>40</v>
      </c>
      <c r="E275" s="15">
        <v>42</v>
      </c>
      <c r="F275" s="15">
        <v>39</v>
      </c>
      <c r="G275" s="15">
        <v>41</v>
      </c>
      <c r="H275" s="15">
        <v>70</v>
      </c>
      <c r="I275" s="15">
        <v>70</v>
      </c>
      <c r="J275" s="15">
        <v>205</v>
      </c>
      <c r="K275" s="15">
        <v>210</v>
      </c>
      <c r="L275" s="15" t="s">
        <v>1013</v>
      </c>
      <c r="M275" s="15" t="s">
        <v>1031</v>
      </c>
      <c r="N275" s="15" t="s">
        <v>1032</v>
      </c>
      <c r="O275" s="15" t="s">
        <v>959</v>
      </c>
      <c r="P275" s="15">
        <v>4.9000000000000004</v>
      </c>
      <c r="Q275" s="15">
        <v>422</v>
      </c>
      <c r="R275" s="15">
        <v>1161</v>
      </c>
      <c r="S275" s="15">
        <v>1372</v>
      </c>
      <c r="T275" s="15">
        <v>1836</v>
      </c>
      <c r="U275" s="15">
        <v>2342</v>
      </c>
      <c r="V275" s="97">
        <v>273</v>
      </c>
    </row>
    <row r="276" spans="1:22">
      <c r="A276" t="s">
        <v>428</v>
      </c>
      <c r="B276" s="15" t="s">
        <v>1295</v>
      </c>
      <c r="C276" s="15">
        <v>65500</v>
      </c>
      <c r="D276" s="15">
        <v>44</v>
      </c>
      <c r="E276" s="15">
        <v>46</v>
      </c>
      <c r="F276" s="15">
        <v>43</v>
      </c>
      <c r="G276" s="15">
        <v>46</v>
      </c>
      <c r="H276" s="15">
        <v>70</v>
      </c>
      <c r="I276" s="15">
        <v>70</v>
      </c>
      <c r="J276" s="15">
        <v>70</v>
      </c>
      <c r="K276" s="15">
        <v>210</v>
      </c>
      <c r="L276" s="15" t="s">
        <v>1013</v>
      </c>
      <c r="M276" s="15" t="s">
        <v>1031</v>
      </c>
      <c r="N276" s="15" t="s">
        <v>1032</v>
      </c>
      <c r="O276" s="15" t="s">
        <v>959</v>
      </c>
      <c r="P276" s="15">
        <v>4.9000000000000004</v>
      </c>
      <c r="Q276" s="15">
        <v>434</v>
      </c>
      <c r="R276" s="15">
        <v>1194</v>
      </c>
      <c r="S276" s="15">
        <v>1411</v>
      </c>
      <c r="T276" s="15">
        <v>1888</v>
      </c>
      <c r="U276" s="15">
        <v>2349</v>
      </c>
      <c r="V276" s="97">
        <v>274</v>
      </c>
    </row>
    <row r="277" spans="1:22">
      <c r="A277" t="s">
        <v>428</v>
      </c>
      <c r="B277" s="15" t="s">
        <v>1296</v>
      </c>
      <c r="C277" s="15">
        <v>86500</v>
      </c>
      <c r="D277" s="15">
        <v>50</v>
      </c>
      <c r="E277" s="15">
        <v>53</v>
      </c>
      <c r="F277" s="15">
        <v>49</v>
      </c>
      <c r="G277" s="15">
        <v>52</v>
      </c>
      <c r="H277" s="15">
        <v>70</v>
      </c>
      <c r="I277" s="15">
        <v>205</v>
      </c>
      <c r="J277" s="15">
        <v>250</v>
      </c>
      <c r="K277" s="15">
        <v>275</v>
      </c>
      <c r="L277" s="15" t="s">
        <v>1032</v>
      </c>
      <c r="M277" s="15" t="s">
        <v>1014</v>
      </c>
      <c r="N277" s="15" t="s">
        <v>1015</v>
      </c>
      <c r="O277" s="15" t="s">
        <v>1034</v>
      </c>
      <c r="P277" s="15">
        <v>5.3</v>
      </c>
      <c r="Q277" s="15">
        <v>746</v>
      </c>
      <c r="R277" s="15">
        <v>2052</v>
      </c>
      <c r="S277" s="15">
        <v>2425</v>
      </c>
      <c r="T277" s="15">
        <v>3246</v>
      </c>
      <c r="U277" s="15">
        <v>2339</v>
      </c>
      <c r="V277" s="97">
        <v>275</v>
      </c>
    </row>
    <row r="278" spans="1:22">
      <c r="A278" t="s">
        <v>428</v>
      </c>
      <c r="B278" s="15" t="s">
        <v>1297</v>
      </c>
      <c r="C278" s="15">
        <v>86500</v>
      </c>
      <c r="D278" s="15">
        <v>56</v>
      </c>
      <c r="E278" s="15">
        <v>59</v>
      </c>
      <c r="F278" s="15">
        <v>55</v>
      </c>
      <c r="G278" s="15">
        <v>58</v>
      </c>
      <c r="H278" s="15">
        <v>70</v>
      </c>
      <c r="I278" s="15">
        <v>185</v>
      </c>
      <c r="J278" s="15">
        <v>250</v>
      </c>
      <c r="K278" s="15">
        <v>275</v>
      </c>
      <c r="L278" s="15" t="s">
        <v>1032</v>
      </c>
      <c r="M278" s="15" t="s">
        <v>1014</v>
      </c>
      <c r="N278" s="15" t="s">
        <v>1015</v>
      </c>
      <c r="O278" s="15" t="s">
        <v>1034</v>
      </c>
      <c r="P278" s="15">
        <v>5.3</v>
      </c>
      <c r="Q278" s="15">
        <v>776</v>
      </c>
      <c r="R278" s="15">
        <v>2134</v>
      </c>
      <c r="S278" s="15">
        <v>2522</v>
      </c>
      <c r="T278" s="15">
        <v>3376</v>
      </c>
      <c r="U278" s="15">
        <v>2344</v>
      </c>
      <c r="V278" s="97">
        <v>276</v>
      </c>
    </row>
    <row r="279" spans="1:22">
      <c r="A279" t="s">
        <v>428</v>
      </c>
      <c r="B279" s="15" t="s">
        <v>1298</v>
      </c>
      <c r="C279" s="15">
        <v>88000</v>
      </c>
      <c r="D279" s="15">
        <v>48</v>
      </c>
      <c r="E279" s="15">
        <v>50</v>
      </c>
      <c r="F279" s="15">
        <v>47</v>
      </c>
      <c r="G279" s="15">
        <v>50</v>
      </c>
      <c r="H279" s="15">
        <v>70</v>
      </c>
      <c r="I279" s="15">
        <v>70</v>
      </c>
      <c r="J279" s="15">
        <v>205</v>
      </c>
      <c r="K279" s="15">
        <v>275</v>
      </c>
      <c r="L279" s="15" t="s">
        <v>1013</v>
      </c>
      <c r="M279" s="15" t="s">
        <v>1032</v>
      </c>
      <c r="N279" s="15" t="s">
        <v>959</v>
      </c>
      <c r="O279" s="15" t="s">
        <v>1043</v>
      </c>
      <c r="P279" s="15">
        <v>6.1</v>
      </c>
      <c r="Q279" s="15">
        <v>749</v>
      </c>
      <c r="R279" s="15">
        <v>2060</v>
      </c>
      <c r="S279" s="15">
        <v>2435</v>
      </c>
      <c r="T279" s="15">
        <v>3259</v>
      </c>
      <c r="U279" s="15">
        <v>2343</v>
      </c>
      <c r="V279" s="97">
        <v>277</v>
      </c>
    </row>
    <row r="280" spans="1:22">
      <c r="A280" t="s">
        <v>428</v>
      </c>
      <c r="B280" s="15" t="s">
        <v>1299</v>
      </c>
      <c r="C280" s="15">
        <v>88000</v>
      </c>
      <c r="D280" s="15">
        <v>52</v>
      </c>
      <c r="E280" s="15">
        <v>55</v>
      </c>
      <c r="F280" s="15">
        <v>51</v>
      </c>
      <c r="G280" s="15">
        <v>54</v>
      </c>
      <c r="H280" s="15">
        <v>70</v>
      </c>
      <c r="I280" s="15">
        <v>205</v>
      </c>
      <c r="J280" s="15">
        <v>250</v>
      </c>
      <c r="K280" s="15">
        <v>468</v>
      </c>
      <c r="L280" s="15" t="s">
        <v>1013</v>
      </c>
      <c r="M280" s="15" t="s">
        <v>1032</v>
      </c>
      <c r="N280" s="15" t="s">
        <v>959</v>
      </c>
      <c r="O280" s="15" t="s">
        <v>1043</v>
      </c>
      <c r="P280" s="15">
        <v>6.1</v>
      </c>
      <c r="Q280" s="15">
        <v>769</v>
      </c>
      <c r="R280" s="15">
        <v>2115</v>
      </c>
      <c r="S280" s="15">
        <v>2500</v>
      </c>
      <c r="T280" s="15">
        <v>3346</v>
      </c>
      <c r="U280" s="15">
        <v>2345</v>
      </c>
      <c r="V280" s="97">
        <v>278</v>
      </c>
    </row>
    <row r="281" spans="1:22">
      <c r="A281" t="s">
        <v>428</v>
      </c>
      <c r="B281" s="15" t="s">
        <v>1300</v>
      </c>
      <c r="C281" s="15">
        <v>88000</v>
      </c>
      <c r="D281" s="15">
        <v>58</v>
      </c>
      <c r="E281" s="15">
        <v>61</v>
      </c>
      <c r="F281" s="15">
        <v>57</v>
      </c>
      <c r="G281" s="15">
        <v>60</v>
      </c>
      <c r="H281" s="15">
        <v>70</v>
      </c>
      <c r="I281" s="15">
        <v>70</v>
      </c>
      <c r="J281" s="15">
        <v>210</v>
      </c>
      <c r="K281" s="15">
        <v>210</v>
      </c>
      <c r="L281" s="15" t="s">
        <v>1013</v>
      </c>
      <c r="M281" s="15" t="s">
        <v>1032</v>
      </c>
      <c r="N281" s="15" t="s">
        <v>959</v>
      </c>
      <c r="O281" s="15" t="s">
        <v>1043</v>
      </c>
      <c r="P281" s="15">
        <v>6.1</v>
      </c>
      <c r="Q281" s="15">
        <v>799</v>
      </c>
      <c r="R281" s="15">
        <v>2197</v>
      </c>
      <c r="S281" s="15">
        <v>2597</v>
      </c>
      <c r="T281" s="15">
        <v>3476</v>
      </c>
      <c r="U281" s="15">
        <v>2351</v>
      </c>
      <c r="V281" s="97">
        <v>279</v>
      </c>
    </row>
    <row r="282" spans="1:22">
      <c r="A282" t="s">
        <v>428</v>
      </c>
      <c r="B282" s="15" t="s">
        <v>1301</v>
      </c>
      <c r="C282" s="15">
        <v>91000</v>
      </c>
      <c r="D282" s="15">
        <v>60</v>
      </c>
      <c r="E282" s="15">
        <v>63</v>
      </c>
      <c r="F282" s="15">
        <v>59</v>
      </c>
      <c r="G282" s="15">
        <v>62</v>
      </c>
      <c r="H282" s="15">
        <v>70</v>
      </c>
      <c r="I282" s="15">
        <v>70</v>
      </c>
      <c r="J282" s="15">
        <v>210</v>
      </c>
      <c r="K282" s="15">
        <v>210</v>
      </c>
      <c r="L282" s="15" t="s">
        <v>959</v>
      </c>
      <c r="M282" s="15" t="s">
        <v>1034</v>
      </c>
      <c r="N282" s="15" t="s">
        <v>1036</v>
      </c>
      <c r="O282" s="15" t="s">
        <v>1161</v>
      </c>
      <c r="P282" s="15">
        <v>9.8000000000000007</v>
      </c>
      <c r="Q282" s="15">
        <v>837</v>
      </c>
      <c r="R282" s="15">
        <v>2302</v>
      </c>
      <c r="S282" s="15">
        <v>2721</v>
      </c>
      <c r="T282" s="15">
        <v>3641</v>
      </c>
      <c r="U282" s="15">
        <v>2346</v>
      </c>
      <c r="V282" s="97">
        <v>280</v>
      </c>
    </row>
    <row r="283" spans="1:22">
      <c r="A283" t="s">
        <v>428</v>
      </c>
      <c r="B283" s="15" t="s">
        <v>1302</v>
      </c>
      <c r="C283" s="15">
        <v>91000</v>
      </c>
      <c r="D283" s="15">
        <v>65</v>
      </c>
      <c r="E283" s="15">
        <v>68</v>
      </c>
      <c r="F283" s="15">
        <v>64</v>
      </c>
      <c r="G283" s="15">
        <v>67</v>
      </c>
      <c r="H283" s="15">
        <v>70</v>
      </c>
      <c r="I283" s="15">
        <v>250</v>
      </c>
      <c r="J283" s="15">
        <v>310</v>
      </c>
      <c r="K283" s="15">
        <v>500</v>
      </c>
      <c r="L283" s="15" t="s">
        <v>959</v>
      </c>
      <c r="M283" s="15" t="s">
        <v>1034</v>
      </c>
      <c r="N283" s="15" t="s">
        <v>1036</v>
      </c>
      <c r="O283" s="15" t="s">
        <v>1161</v>
      </c>
      <c r="P283" s="15">
        <v>9.8000000000000007</v>
      </c>
      <c r="Q283" s="15">
        <v>863</v>
      </c>
      <c r="R283" s="15">
        <v>2373</v>
      </c>
      <c r="S283" s="15">
        <v>2805</v>
      </c>
      <c r="T283" s="15">
        <v>3755</v>
      </c>
      <c r="U283" s="15">
        <v>2353</v>
      </c>
      <c r="V283" s="97">
        <v>281</v>
      </c>
    </row>
    <row r="284" spans="1:22">
      <c r="A284" t="s">
        <v>428</v>
      </c>
      <c r="B284" s="15" t="s">
        <v>1303</v>
      </c>
      <c r="C284" s="15">
        <v>91000</v>
      </c>
      <c r="D284" s="15">
        <v>70</v>
      </c>
      <c r="E284" s="15">
        <v>74</v>
      </c>
      <c r="F284" s="15">
        <v>69</v>
      </c>
      <c r="G284" s="15">
        <v>72</v>
      </c>
      <c r="H284" s="15">
        <v>70</v>
      </c>
      <c r="I284" s="15">
        <v>275</v>
      </c>
      <c r="J284" s="15">
        <v>210</v>
      </c>
      <c r="K284" s="15">
        <v>210</v>
      </c>
      <c r="L284" s="15" t="s">
        <v>959</v>
      </c>
      <c r="M284" s="15" t="s">
        <v>1034</v>
      </c>
      <c r="N284" s="15" t="s">
        <v>1036</v>
      </c>
      <c r="O284" s="15" t="s">
        <v>1161</v>
      </c>
      <c r="P284" s="15">
        <v>9.8000000000000007</v>
      </c>
      <c r="Q284" s="15">
        <v>890</v>
      </c>
      <c r="R284" s="15">
        <v>2448</v>
      </c>
      <c r="S284" s="15">
        <v>2893</v>
      </c>
      <c r="T284" s="15">
        <v>3872</v>
      </c>
      <c r="U284" s="15">
        <v>2359</v>
      </c>
      <c r="V284" s="97">
        <v>282</v>
      </c>
    </row>
    <row r="285" spans="1:22">
      <c r="A285" t="s">
        <v>428</v>
      </c>
      <c r="B285" s="15" t="s">
        <v>1304</v>
      </c>
      <c r="C285" s="15">
        <v>93000</v>
      </c>
      <c r="D285" s="15">
        <v>68</v>
      </c>
      <c r="E285" s="15">
        <v>71</v>
      </c>
      <c r="F285" s="15">
        <v>67</v>
      </c>
      <c r="G285" s="15">
        <v>70</v>
      </c>
      <c r="H285" s="15">
        <v>70</v>
      </c>
      <c r="I285" s="15">
        <v>275</v>
      </c>
      <c r="J285" s="15">
        <v>205</v>
      </c>
      <c r="K285" s="15">
        <v>500</v>
      </c>
      <c r="L285" s="15" t="s">
        <v>1043</v>
      </c>
      <c r="M285" s="15" t="s">
        <v>1036</v>
      </c>
      <c r="N285" s="15" t="s">
        <v>1161</v>
      </c>
      <c r="O285" s="15" t="s">
        <v>956</v>
      </c>
      <c r="P285" s="15">
        <v>12.1</v>
      </c>
      <c r="Q285" s="15">
        <v>898</v>
      </c>
      <c r="R285" s="15">
        <v>2470</v>
      </c>
      <c r="S285" s="15">
        <v>2919</v>
      </c>
      <c r="T285" s="15">
        <v>3907</v>
      </c>
      <c r="U285" s="15">
        <v>2354</v>
      </c>
      <c r="V285" s="97">
        <v>283</v>
      </c>
    </row>
    <row r="286" spans="1:22">
      <c r="A286" t="s">
        <v>428</v>
      </c>
      <c r="B286" s="15" t="s">
        <v>1305</v>
      </c>
      <c r="C286" s="15">
        <v>93000</v>
      </c>
      <c r="D286" s="15">
        <v>72</v>
      </c>
      <c r="E286" s="15">
        <v>76</v>
      </c>
      <c r="F286" s="15">
        <v>71</v>
      </c>
      <c r="G286" s="15">
        <v>74</v>
      </c>
      <c r="H286" s="15">
        <v>70</v>
      </c>
      <c r="I286" s="15">
        <v>205</v>
      </c>
      <c r="J286" s="15">
        <v>210</v>
      </c>
      <c r="K286" s="15">
        <v>500</v>
      </c>
      <c r="L286" s="15" t="s">
        <v>1043</v>
      </c>
      <c r="M286" s="15" t="s">
        <v>1036</v>
      </c>
      <c r="N286" s="15" t="s">
        <v>1161</v>
      </c>
      <c r="O286" s="15" t="s">
        <v>956</v>
      </c>
      <c r="P286" s="15">
        <v>12.1</v>
      </c>
      <c r="Q286" s="15">
        <v>920</v>
      </c>
      <c r="R286" s="15">
        <v>2530</v>
      </c>
      <c r="S286" s="15">
        <v>2990</v>
      </c>
      <c r="T286" s="15">
        <v>4002</v>
      </c>
      <c r="U286" s="15">
        <v>2361</v>
      </c>
      <c r="V286" s="97">
        <v>284</v>
      </c>
    </row>
    <row r="287" spans="1:22">
      <c r="A287" t="s">
        <v>428</v>
      </c>
      <c r="B287" s="15" t="s">
        <v>1306</v>
      </c>
      <c r="C287" s="15">
        <v>96000</v>
      </c>
      <c r="D287" s="15">
        <v>75</v>
      </c>
      <c r="E287" s="15">
        <v>79</v>
      </c>
      <c r="F287" s="15">
        <v>74</v>
      </c>
      <c r="G287" s="15">
        <v>77</v>
      </c>
      <c r="H287" s="15">
        <v>70</v>
      </c>
      <c r="I287" s="15">
        <v>205</v>
      </c>
      <c r="J287" s="15">
        <v>250</v>
      </c>
      <c r="K287" s="15">
        <v>500</v>
      </c>
      <c r="L287" s="15" t="s">
        <v>1036</v>
      </c>
      <c r="M287" s="15" t="s">
        <v>1161</v>
      </c>
      <c r="N287" s="15" t="s">
        <v>956</v>
      </c>
      <c r="O287" s="15" t="s">
        <v>1162</v>
      </c>
      <c r="P287" s="15">
        <v>13.5</v>
      </c>
      <c r="Q287" s="15">
        <v>966</v>
      </c>
      <c r="R287" s="15">
        <v>2657</v>
      </c>
      <c r="S287" s="15">
        <v>3140</v>
      </c>
      <c r="T287" s="15">
        <v>4203</v>
      </c>
      <c r="U287" s="15">
        <v>2360</v>
      </c>
      <c r="V287" s="97">
        <v>285</v>
      </c>
    </row>
    <row r="288" spans="1:22">
      <c r="A288" t="s">
        <v>428</v>
      </c>
      <c r="B288" s="15" t="s">
        <v>1307</v>
      </c>
      <c r="C288" s="15">
        <v>96000</v>
      </c>
      <c r="D288" s="15">
        <v>78</v>
      </c>
      <c r="E288" s="15">
        <v>82</v>
      </c>
      <c r="F288" s="15">
        <v>77</v>
      </c>
      <c r="G288" s="15">
        <v>80</v>
      </c>
      <c r="H288" s="15">
        <v>70</v>
      </c>
      <c r="I288" s="15">
        <v>210</v>
      </c>
      <c r="J288" s="15">
        <v>468</v>
      </c>
      <c r="K288" s="15">
        <v>500</v>
      </c>
      <c r="L288" s="95" t="s">
        <v>1036</v>
      </c>
      <c r="M288" s="95" t="s">
        <v>1161</v>
      </c>
      <c r="N288" s="95" t="s">
        <v>956</v>
      </c>
      <c r="O288" s="95" t="s">
        <v>1162</v>
      </c>
      <c r="P288" s="15">
        <v>13.5</v>
      </c>
      <c r="Q288" s="15">
        <v>983</v>
      </c>
      <c r="R288" s="15">
        <v>2703</v>
      </c>
      <c r="S288" s="15">
        <v>3195</v>
      </c>
      <c r="T288" s="15">
        <v>4277</v>
      </c>
      <c r="U288" s="15">
        <v>2364</v>
      </c>
      <c r="V288" s="97">
        <v>286</v>
      </c>
    </row>
    <row r="289" spans="1:22">
      <c r="A289" t="s">
        <v>428</v>
      </c>
      <c r="B289" s="15" t="s">
        <v>1308</v>
      </c>
      <c r="C289" s="15">
        <v>79625</v>
      </c>
      <c r="D289" s="15">
        <v>25</v>
      </c>
      <c r="E289" s="15">
        <v>25</v>
      </c>
      <c r="F289" s="15">
        <v>25</v>
      </c>
      <c r="G289" s="15">
        <v>25</v>
      </c>
      <c r="H289" s="95">
        <v>0</v>
      </c>
      <c r="I289" s="95">
        <v>0</v>
      </c>
      <c r="J289" s="95">
        <v>0</v>
      </c>
      <c r="K289" s="95">
        <v>0</v>
      </c>
      <c r="L289" s="95" t="s">
        <v>1563</v>
      </c>
      <c r="M289" s="95" t="s">
        <v>1563</v>
      </c>
      <c r="N289" s="95" t="s">
        <v>1563</v>
      </c>
      <c r="O289" s="95" t="s">
        <v>1563</v>
      </c>
      <c r="P289" s="15">
        <v>7.9</v>
      </c>
      <c r="Q289" s="15">
        <v>460</v>
      </c>
      <c r="R289" s="15">
        <v>966</v>
      </c>
      <c r="S289" s="15">
        <v>1426</v>
      </c>
      <c r="T289" s="15">
        <v>1885.9999999999998</v>
      </c>
      <c r="U289" s="15">
        <v>2239</v>
      </c>
      <c r="V289" s="97">
        <v>287</v>
      </c>
    </row>
    <row r="290" spans="1:22">
      <c r="A290" t="s">
        <v>428</v>
      </c>
      <c r="B290" s="15" t="s">
        <v>1309</v>
      </c>
      <c r="C290" s="15">
        <v>85895</v>
      </c>
      <c r="D290" s="15">
        <v>36</v>
      </c>
      <c r="E290" s="15">
        <v>36</v>
      </c>
      <c r="F290" s="15">
        <v>36</v>
      </c>
      <c r="G290" s="15">
        <v>36</v>
      </c>
      <c r="H290" s="95">
        <v>0</v>
      </c>
      <c r="I290" s="95">
        <v>0</v>
      </c>
      <c r="J290" s="95">
        <v>0</v>
      </c>
      <c r="K290" s="95">
        <v>0</v>
      </c>
      <c r="L290" s="95" t="s">
        <v>1563</v>
      </c>
      <c r="M290" s="95" t="s">
        <v>1563</v>
      </c>
      <c r="N290" s="95" t="s">
        <v>1563</v>
      </c>
      <c r="O290" s="95" t="s">
        <v>1563</v>
      </c>
      <c r="P290" s="15">
        <v>8.5</v>
      </c>
      <c r="Q290" s="15">
        <v>500</v>
      </c>
      <c r="R290" s="15">
        <v>1050</v>
      </c>
      <c r="S290" s="15">
        <v>1550</v>
      </c>
      <c r="T290" s="15">
        <v>2050</v>
      </c>
      <c r="U290" s="15">
        <v>2249</v>
      </c>
      <c r="V290" s="97">
        <v>288</v>
      </c>
    </row>
    <row r="291" spans="1:22">
      <c r="A291" t="s">
        <v>428</v>
      </c>
      <c r="B291" s="15" t="s">
        <v>1310</v>
      </c>
      <c r="C291" s="15">
        <v>101280</v>
      </c>
      <c r="D291" s="15">
        <v>45</v>
      </c>
      <c r="E291" s="15">
        <v>45</v>
      </c>
      <c r="F291" s="15">
        <v>45</v>
      </c>
      <c r="G291" s="15">
        <v>45</v>
      </c>
      <c r="H291" s="95">
        <v>0</v>
      </c>
      <c r="I291" s="95">
        <v>0</v>
      </c>
      <c r="J291" s="95">
        <v>0</v>
      </c>
      <c r="K291" s="95">
        <v>0</v>
      </c>
      <c r="L291" s="95" t="s">
        <v>1563</v>
      </c>
      <c r="M291" s="95" t="s">
        <v>1563</v>
      </c>
      <c r="N291" s="95" t="s">
        <v>1563</v>
      </c>
      <c r="O291" s="95" t="s">
        <v>1563</v>
      </c>
      <c r="P291" s="15">
        <v>10.1</v>
      </c>
      <c r="Q291" s="15">
        <v>528</v>
      </c>
      <c r="R291" s="15">
        <v>1108.8</v>
      </c>
      <c r="S291" s="15">
        <v>1636.8</v>
      </c>
      <c r="T291" s="15">
        <v>2164.7999999999997</v>
      </c>
      <c r="U291" s="15">
        <v>2263</v>
      </c>
      <c r="V291" s="97">
        <v>289</v>
      </c>
    </row>
    <row r="292" spans="1:22">
      <c r="A292" t="s">
        <v>428</v>
      </c>
      <c r="B292" s="15" t="s">
        <v>1311</v>
      </c>
      <c r="C292" s="15">
        <v>110775</v>
      </c>
      <c r="D292" s="15">
        <v>56</v>
      </c>
      <c r="E292" s="15">
        <v>56</v>
      </c>
      <c r="F292" s="15">
        <v>56</v>
      </c>
      <c r="G292" s="15">
        <v>56</v>
      </c>
      <c r="H292" s="95">
        <v>0</v>
      </c>
      <c r="I292" s="95">
        <v>0</v>
      </c>
      <c r="J292" s="95">
        <v>0</v>
      </c>
      <c r="K292" s="95">
        <v>0</v>
      </c>
      <c r="L292" s="95" t="s">
        <v>1563</v>
      </c>
      <c r="M292" s="95" t="s">
        <v>1563</v>
      </c>
      <c r="N292" s="95" t="s">
        <v>1563</v>
      </c>
      <c r="O292" s="95" t="s">
        <v>1563</v>
      </c>
      <c r="P292" s="15">
        <v>11</v>
      </c>
      <c r="Q292" s="15">
        <v>680</v>
      </c>
      <c r="R292" s="15">
        <v>1428</v>
      </c>
      <c r="S292" s="15">
        <v>2108</v>
      </c>
      <c r="T292" s="15">
        <v>2787.9999999999995</v>
      </c>
      <c r="U292" s="15">
        <v>2279</v>
      </c>
      <c r="V292" s="97">
        <v>290</v>
      </c>
    </row>
    <row r="293" spans="1:22">
      <c r="A293" t="s">
        <v>428</v>
      </c>
      <c r="B293" s="15" t="s">
        <v>1312</v>
      </c>
      <c r="C293" s="15">
        <v>148775</v>
      </c>
      <c r="D293" s="15">
        <v>63</v>
      </c>
      <c r="E293" s="15">
        <v>63</v>
      </c>
      <c r="F293" s="15">
        <v>63</v>
      </c>
      <c r="G293" s="15">
        <v>63</v>
      </c>
      <c r="H293" s="95">
        <v>0</v>
      </c>
      <c r="I293" s="95">
        <v>0</v>
      </c>
      <c r="J293" s="95">
        <v>0</v>
      </c>
      <c r="K293" s="95">
        <v>0</v>
      </c>
      <c r="L293" s="95" t="s">
        <v>1563</v>
      </c>
      <c r="M293" s="95" t="s">
        <v>1563</v>
      </c>
      <c r="N293" s="95" t="s">
        <v>1563</v>
      </c>
      <c r="O293" s="95" t="s">
        <v>1563</v>
      </c>
      <c r="P293" s="15">
        <v>14.8</v>
      </c>
      <c r="Q293" s="15">
        <v>792</v>
      </c>
      <c r="R293" s="15">
        <v>1663.2</v>
      </c>
      <c r="S293" s="15">
        <v>2455.2000000000003</v>
      </c>
      <c r="T293" s="15">
        <v>3247.2</v>
      </c>
      <c r="U293" s="15">
        <v>2288</v>
      </c>
      <c r="V293" s="97">
        <v>291</v>
      </c>
    </row>
    <row r="294" spans="1:22">
      <c r="A294" t="s">
        <v>428</v>
      </c>
      <c r="B294" s="15" t="s">
        <v>1313</v>
      </c>
      <c r="C294" s="15">
        <v>158250</v>
      </c>
      <c r="D294" s="15">
        <v>75</v>
      </c>
      <c r="E294" s="15">
        <v>75</v>
      </c>
      <c r="F294" s="15">
        <v>75</v>
      </c>
      <c r="G294" s="15">
        <v>75</v>
      </c>
      <c r="H294" s="95">
        <v>0</v>
      </c>
      <c r="I294" s="95">
        <v>0</v>
      </c>
      <c r="J294" s="95">
        <v>0</v>
      </c>
      <c r="K294" s="95">
        <v>0</v>
      </c>
      <c r="L294" s="95" t="s">
        <v>1563</v>
      </c>
      <c r="M294" s="95" t="s">
        <v>1563</v>
      </c>
      <c r="N294" s="95" t="s">
        <v>1563</v>
      </c>
      <c r="O294" s="95" t="s">
        <v>1563</v>
      </c>
      <c r="P294" s="15">
        <v>15.6</v>
      </c>
      <c r="Q294" s="15">
        <v>848</v>
      </c>
      <c r="R294" s="15">
        <v>1780.8000000000002</v>
      </c>
      <c r="S294" s="15">
        <v>2628.8</v>
      </c>
      <c r="T294" s="15">
        <v>3476.7999999999997</v>
      </c>
      <c r="U294" s="15">
        <v>2300</v>
      </c>
      <c r="V294" s="97">
        <v>292</v>
      </c>
    </row>
    <row r="295" spans="1:22">
      <c r="A295" t="s">
        <v>428</v>
      </c>
      <c r="B295" s="15" t="s">
        <v>1314</v>
      </c>
      <c r="C295" s="15">
        <v>199396</v>
      </c>
      <c r="D295" s="15">
        <v>83</v>
      </c>
      <c r="E295" s="15">
        <v>83</v>
      </c>
      <c r="F295" s="15">
        <v>83</v>
      </c>
      <c r="G295" s="15">
        <v>83</v>
      </c>
      <c r="H295" s="95">
        <v>0</v>
      </c>
      <c r="I295" s="95">
        <v>0</v>
      </c>
      <c r="J295" s="95">
        <v>0</v>
      </c>
      <c r="K295" s="95">
        <v>0</v>
      </c>
      <c r="L295" s="95" t="s">
        <v>1563</v>
      </c>
      <c r="M295" s="95" t="s">
        <v>1563</v>
      </c>
      <c r="N295" s="95" t="s">
        <v>1563</v>
      </c>
      <c r="O295" s="95" t="s">
        <v>1563</v>
      </c>
      <c r="P295" s="15">
        <v>19.8</v>
      </c>
      <c r="Q295" s="15">
        <v>946</v>
      </c>
      <c r="R295" s="15">
        <v>1986.6000000000001</v>
      </c>
      <c r="S295" s="15">
        <v>2932.6</v>
      </c>
      <c r="T295" s="15">
        <v>3878.5999999999995</v>
      </c>
      <c r="U295" s="15">
        <v>2315</v>
      </c>
      <c r="V295" s="97">
        <v>293</v>
      </c>
    </row>
    <row r="296" spans="1:22">
      <c r="A296" t="s">
        <v>428</v>
      </c>
      <c r="B296" s="15" t="s">
        <v>1315</v>
      </c>
      <c r="C296" s="15">
        <v>221550</v>
      </c>
      <c r="D296" s="15">
        <v>105</v>
      </c>
      <c r="E296" s="15">
        <v>105</v>
      </c>
      <c r="F296" s="15">
        <v>105</v>
      </c>
      <c r="G296" s="15">
        <v>105</v>
      </c>
      <c r="H296" s="95">
        <v>0</v>
      </c>
      <c r="I296" s="95">
        <v>0</v>
      </c>
      <c r="J296" s="95">
        <v>0</v>
      </c>
      <c r="K296" s="95">
        <v>0</v>
      </c>
      <c r="L296" s="95" t="s">
        <v>1563</v>
      </c>
      <c r="M296" s="95" t="s">
        <v>1563</v>
      </c>
      <c r="N296" s="95" t="s">
        <v>1563</v>
      </c>
      <c r="O296" s="95" t="s">
        <v>1563</v>
      </c>
      <c r="P296" s="15">
        <v>22</v>
      </c>
      <c r="Q296" s="15">
        <v>1130</v>
      </c>
      <c r="R296" s="15">
        <v>2373</v>
      </c>
      <c r="S296" s="15">
        <v>3503</v>
      </c>
      <c r="T296" s="15">
        <v>4633</v>
      </c>
      <c r="U296" s="15">
        <v>2326</v>
      </c>
      <c r="V296" s="97">
        <v>294</v>
      </c>
    </row>
    <row r="297" spans="1:22">
      <c r="A297" t="s">
        <v>428</v>
      </c>
      <c r="B297" s="15" t="s">
        <v>1316</v>
      </c>
      <c r="C297" s="15">
        <v>231045</v>
      </c>
      <c r="D297" s="15">
        <v>122</v>
      </c>
      <c r="E297" s="15">
        <v>122</v>
      </c>
      <c r="F297" s="15">
        <v>122</v>
      </c>
      <c r="G297" s="15">
        <v>122</v>
      </c>
      <c r="H297" s="95">
        <v>0</v>
      </c>
      <c r="I297" s="95">
        <v>0</v>
      </c>
      <c r="J297" s="95">
        <v>0</v>
      </c>
      <c r="K297" s="95">
        <v>0</v>
      </c>
      <c r="L297" s="95" t="s">
        <v>1563</v>
      </c>
      <c r="M297" s="95" t="s">
        <v>1563</v>
      </c>
      <c r="N297" s="95" t="s">
        <v>1563</v>
      </c>
      <c r="O297" s="95" t="s">
        <v>1563</v>
      </c>
      <c r="P297" s="15">
        <v>23</v>
      </c>
      <c r="Q297" s="15">
        <v>1295</v>
      </c>
      <c r="R297" s="15">
        <v>2719.5</v>
      </c>
      <c r="S297" s="15">
        <v>4014.5</v>
      </c>
      <c r="T297" s="15">
        <v>5309.4999999999991</v>
      </c>
      <c r="U297" s="15">
        <v>2339</v>
      </c>
      <c r="V297" s="97">
        <v>295</v>
      </c>
    </row>
    <row r="298" spans="1:22">
      <c r="A298" t="s">
        <v>428</v>
      </c>
      <c r="B298" s="15" t="s">
        <v>1317</v>
      </c>
      <c r="C298" s="15">
        <v>308945</v>
      </c>
      <c r="D298" s="15">
        <v>150</v>
      </c>
      <c r="E298" s="15">
        <v>150</v>
      </c>
      <c r="F298" s="15">
        <v>150</v>
      </c>
      <c r="G298" s="15">
        <v>150</v>
      </c>
      <c r="H298" s="95">
        <v>0</v>
      </c>
      <c r="I298" s="95">
        <v>0</v>
      </c>
      <c r="J298" s="95">
        <v>0</v>
      </c>
      <c r="K298" s="95">
        <v>0</v>
      </c>
      <c r="L298" s="95" t="s">
        <v>1563</v>
      </c>
      <c r="M298" s="95" t="s">
        <v>1563</v>
      </c>
      <c r="N298" s="95" t="s">
        <v>1563</v>
      </c>
      <c r="O298" s="95" t="s">
        <v>1563</v>
      </c>
      <c r="P298" s="15">
        <v>31</v>
      </c>
      <c r="Q298" s="15">
        <v>2180</v>
      </c>
      <c r="R298" s="15">
        <v>4578</v>
      </c>
      <c r="S298" s="15">
        <v>6758</v>
      </c>
      <c r="T298" s="15">
        <v>8938</v>
      </c>
      <c r="U298" s="15">
        <v>2351</v>
      </c>
      <c r="V298" s="97">
        <v>296</v>
      </c>
    </row>
    <row r="299" spans="1:22">
      <c r="A299" t="s">
        <v>3822</v>
      </c>
      <c r="B299" s="15" t="s">
        <v>1318</v>
      </c>
      <c r="C299" s="15">
        <v>1800</v>
      </c>
      <c r="D299" s="15">
        <v>5</v>
      </c>
      <c r="E299" s="15">
        <v>5</v>
      </c>
      <c r="F299" s="15">
        <v>5</v>
      </c>
      <c r="G299" s="15">
        <v>5</v>
      </c>
      <c r="H299" s="15">
        <v>2</v>
      </c>
      <c r="I299" s="15">
        <v>7</v>
      </c>
      <c r="J299" s="15">
        <v>16</v>
      </c>
      <c r="K299" s="15">
        <v>16</v>
      </c>
      <c r="L299" s="15" t="s">
        <v>1036</v>
      </c>
      <c r="M299" s="15" t="s">
        <v>1036</v>
      </c>
      <c r="N299" s="15" t="s">
        <v>1161</v>
      </c>
      <c r="O299" s="15" t="s">
        <v>956</v>
      </c>
      <c r="P299" s="15">
        <v>0.1</v>
      </c>
      <c r="Q299" s="15">
        <v>2.4</v>
      </c>
      <c r="R299" s="15">
        <v>5</v>
      </c>
      <c r="S299" s="15">
        <v>8</v>
      </c>
      <c r="T299" s="15">
        <v>11</v>
      </c>
      <c r="U299" s="15">
        <v>2225</v>
      </c>
      <c r="V299" s="97">
        <v>335</v>
      </c>
    </row>
    <row r="300" spans="1:22">
      <c r="A300" t="s">
        <v>3822</v>
      </c>
      <c r="B300" s="15" t="s">
        <v>1319</v>
      </c>
      <c r="C300" s="15">
        <v>2500</v>
      </c>
      <c r="D300" s="15">
        <v>10</v>
      </c>
      <c r="E300" s="15">
        <v>10</v>
      </c>
      <c r="F300" s="15">
        <v>10</v>
      </c>
      <c r="G300" s="15">
        <v>11</v>
      </c>
      <c r="H300" s="15">
        <v>7</v>
      </c>
      <c r="I300" s="15">
        <v>25</v>
      </c>
      <c r="J300" s="15">
        <v>40</v>
      </c>
      <c r="K300" s="15">
        <v>40</v>
      </c>
      <c r="L300" s="15" t="s">
        <v>1161</v>
      </c>
      <c r="M300" s="15" t="s">
        <v>956</v>
      </c>
      <c r="N300" s="15" t="s">
        <v>1162</v>
      </c>
      <c r="O300" s="15" t="s">
        <v>1162</v>
      </c>
      <c r="P300" s="15">
        <v>0.2</v>
      </c>
      <c r="Q300" s="15">
        <v>3.7</v>
      </c>
      <c r="R300" s="15">
        <v>8</v>
      </c>
      <c r="S300" s="15">
        <v>13</v>
      </c>
      <c r="T300" s="15">
        <v>17</v>
      </c>
      <c r="U300" s="15">
        <v>2238</v>
      </c>
      <c r="V300" s="97">
        <v>336</v>
      </c>
    </row>
    <row r="301" spans="1:22">
      <c r="A301" t="s">
        <v>3822</v>
      </c>
      <c r="B301" s="15" t="s">
        <v>1320</v>
      </c>
      <c r="C301" s="15">
        <v>6000</v>
      </c>
      <c r="D301" s="15">
        <v>8</v>
      </c>
      <c r="E301" s="15">
        <v>9</v>
      </c>
      <c r="F301" s="15">
        <v>8</v>
      </c>
      <c r="G301" s="15">
        <v>8</v>
      </c>
      <c r="H301" s="15">
        <v>7</v>
      </c>
      <c r="I301" s="15">
        <v>16</v>
      </c>
      <c r="J301" s="15">
        <v>16</v>
      </c>
      <c r="K301" s="15">
        <v>25</v>
      </c>
      <c r="L301" s="15" t="s">
        <v>959</v>
      </c>
      <c r="M301" s="15" t="s">
        <v>1045</v>
      </c>
      <c r="N301" s="15" t="s">
        <v>1166</v>
      </c>
      <c r="O301" s="15" t="s">
        <v>956</v>
      </c>
      <c r="P301" s="15">
        <v>0.5</v>
      </c>
      <c r="Q301" s="15">
        <v>6</v>
      </c>
      <c r="R301" s="15">
        <v>13</v>
      </c>
      <c r="S301" s="15">
        <v>20</v>
      </c>
      <c r="T301" s="15">
        <v>27</v>
      </c>
      <c r="U301" s="15">
        <v>2228</v>
      </c>
      <c r="V301" s="97">
        <v>337</v>
      </c>
    </row>
    <row r="302" spans="1:22">
      <c r="A302" t="s">
        <v>3822</v>
      </c>
      <c r="B302" s="15" t="s">
        <v>1321</v>
      </c>
      <c r="C302" s="15">
        <v>7000</v>
      </c>
      <c r="D302" s="15">
        <v>12</v>
      </c>
      <c r="E302" s="15">
        <v>12</v>
      </c>
      <c r="F302" s="15">
        <v>11</v>
      </c>
      <c r="G302" s="15">
        <v>13</v>
      </c>
      <c r="H302" s="15">
        <v>7</v>
      </c>
      <c r="I302" s="15">
        <v>25</v>
      </c>
      <c r="J302" s="15">
        <v>60</v>
      </c>
      <c r="K302" s="15">
        <v>80</v>
      </c>
      <c r="L302" s="15" t="s">
        <v>1036</v>
      </c>
      <c r="M302" s="15" t="s">
        <v>1161</v>
      </c>
      <c r="N302" s="15" t="s">
        <v>956</v>
      </c>
      <c r="O302" s="15" t="s">
        <v>1162</v>
      </c>
      <c r="P302" s="15">
        <v>0.6</v>
      </c>
      <c r="Q302" s="15">
        <v>7.7</v>
      </c>
      <c r="R302" s="15">
        <v>17</v>
      </c>
      <c r="S302" s="15">
        <v>26</v>
      </c>
      <c r="T302" s="15">
        <v>34</v>
      </c>
      <c r="U302" s="15">
        <v>2237</v>
      </c>
      <c r="V302" s="97">
        <v>338</v>
      </c>
    </row>
    <row r="303" spans="1:22">
      <c r="A303" t="s">
        <v>3822</v>
      </c>
      <c r="B303" s="15" t="s">
        <v>1322</v>
      </c>
      <c r="C303" s="15">
        <v>10000</v>
      </c>
      <c r="D303" s="15">
        <v>13</v>
      </c>
      <c r="E303" s="15">
        <v>13</v>
      </c>
      <c r="F303" s="15">
        <v>12</v>
      </c>
      <c r="G303" s="15">
        <v>14</v>
      </c>
      <c r="H303" s="15">
        <v>7</v>
      </c>
      <c r="I303" s="15">
        <v>25</v>
      </c>
      <c r="J303" s="15">
        <v>80</v>
      </c>
      <c r="K303" s="15">
        <v>140</v>
      </c>
      <c r="L303" s="15" t="s">
        <v>1323</v>
      </c>
      <c r="M303" s="15" t="s">
        <v>1281</v>
      </c>
      <c r="N303" s="15" t="s">
        <v>1162</v>
      </c>
      <c r="O303" s="15" t="s">
        <v>1162</v>
      </c>
      <c r="P303" s="15">
        <v>1.1000000000000001</v>
      </c>
      <c r="Q303" s="15">
        <v>10.5</v>
      </c>
      <c r="R303" s="15">
        <v>23</v>
      </c>
      <c r="S303" s="15">
        <v>35</v>
      </c>
      <c r="T303" s="15">
        <v>46</v>
      </c>
      <c r="U303" s="15">
        <v>2238</v>
      </c>
      <c r="V303" s="97">
        <v>339</v>
      </c>
    </row>
    <row r="304" spans="1:22">
      <c r="A304" t="s">
        <v>3822</v>
      </c>
      <c r="B304" s="15" t="s">
        <v>1324</v>
      </c>
      <c r="C304" s="15">
        <v>25000</v>
      </c>
      <c r="D304" s="15">
        <v>14</v>
      </c>
      <c r="E304" s="15">
        <v>14</v>
      </c>
      <c r="F304" s="15">
        <v>13</v>
      </c>
      <c r="G304" s="15">
        <v>15</v>
      </c>
      <c r="H304" s="15">
        <v>16</v>
      </c>
      <c r="I304" s="15">
        <v>40</v>
      </c>
      <c r="J304" s="15">
        <v>80</v>
      </c>
      <c r="K304" s="15">
        <v>165</v>
      </c>
      <c r="L304" s="15" t="s">
        <v>1062</v>
      </c>
      <c r="M304" s="15" t="s">
        <v>1136</v>
      </c>
      <c r="N304" s="15" t="s">
        <v>1270</v>
      </c>
      <c r="O304" s="15" t="s">
        <v>1271</v>
      </c>
      <c r="P304" s="15">
        <v>2</v>
      </c>
      <c r="Q304" s="15">
        <v>50</v>
      </c>
      <c r="R304" s="15">
        <v>110</v>
      </c>
      <c r="S304" s="15">
        <v>163</v>
      </c>
      <c r="T304" s="15">
        <v>218</v>
      </c>
      <c r="U304" s="15">
        <v>2241</v>
      </c>
      <c r="V304" s="97">
        <v>340</v>
      </c>
    </row>
    <row r="305" spans="1:22">
      <c r="A305" t="s">
        <v>3822</v>
      </c>
      <c r="B305" s="15" t="s">
        <v>1325</v>
      </c>
      <c r="C305" s="15">
        <v>25000</v>
      </c>
      <c r="D305" s="15">
        <v>18</v>
      </c>
      <c r="E305" s="15">
        <v>18</v>
      </c>
      <c r="F305" s="15">
        <v>17</v>
      </c>
      <c r="G305" s="15">
        <v>19</v>
      </c>
      <c r="H305" s="15">
        <v>16</v>
      </c>
      <c r="I305" s="15">
        <v>60</v>
      </c>
      <c r="J305" s="15">
        <v>140</v>
      </c>
      <c r="K305" s="15">
        <v>165</v>
      </c>
      <c r="L305" s="15" t="s">
        <v>1032</v>
      </c>
      <c r="M305" s="15" t="s">
        <v>1136</v>
      </c>
      <c r="N305" s="15" t="s">
        <v>1270</v>
      </c>
      <c r="O305" s="15" t="s">
        <v>1271</v>
      </c>
      <c r="P305" s="15">
        <v>2</v>
      </c>
      <c r="Q305" s="15">
        <v>53</v>
      </c>
      <c r="R305" s="15">
        <v>117</v>
      </c>
      <c r="S305" s="15">
        <v>173</v>
      </c>
      <c r="T305" s="15">
        <v>231</v>
      </c>
      <c r="U305" s="15">
        <v>2252</v>
      </c>
      <c r="V305" s="97">
        <v>341</v>
      </c>
    </row>
    <row r="306" spans="1:22">
      <c r="A306" t="s">
        <v>3822</v>
      </c>
      <c r="B306" s="15" t="s">
        <v>1326</v>
      </c>
      <c r="C306" s="15">
        <v>25000</v>
      </c>
      <c r="D306" s="15">
        <v>22</v>
      </c>
      <c r="E306" s="15">
        <v>23</v>
      </c>
      <c r="F306" s="15">
        <v>21</v>
      </c>
      <c r="G306" s="15">
        <v>23</v>
      </c>
      <c r="H306" s="15">
        <v>25</v>
      </c>
      <c r="I306" s="15">
        <v>60</v>
      </c>
      <c r="J306" s="15">
        <v>140</v>
      </c>
      <c r="K306" s="15">
        <v>140</v>
      </c>
      <c r="L306" s="15" t="s">
        <v>1014</v>
      </c>
      <c r="M306" s="15" t="s">
        <v>1136</v>
      </c>
      <c r="N306" s="15" t="s">
        <v>1270</v>
      </c>
      <c r="O306" s="15" t="s">
        <v>1271</v>
      </c>
      <c r="P306" s="15">
        <v>2</v>
      </c>
      <c r="Q306" s="15">
        <v>65</v>
      </c>
      <c r="R306" s="15">
        <v>143</v>
      </c>
      <c r="S306" s="15">
        <v>212</v>
      </c>
      <c r="T306" s="15">
        <v>283</v>
      </c>
      <c r="U306" s="15">
        <v>2253</v>
      </c>
      <c r="V306" s="97">
        <v>342</v>
      </c>
    </row>
    <row r="307" spans="1:22">
      <c r="A307" t="s">
        <v>3822</v>
      </c>
      <c r="B307" s="15" t="s">
        <v>1327</v>
      </c>
      <c r="C307" s="15">
        <v>30000</v>
      </c>
      <c r="D307" s="15">
        <v>16</v>
      </c>
      <c r="E307" s="15">
        <v>18</v>
      </c>
      <c r="F307" s="15">
        <v>15</v>
      </c>
      <c r="G307" s="15">
        <v>17</v>
      </c>
      <c r="H307" s="15">
        <v>16</v>
      </c>
      <c r="I307" s="15">
        <v>40</v>
      </c>
      <c r="J307" s="15">
        <v>80</v>
      </c>
      <c r="K307" s="15">
        <v>165</v>
      </c>
      <c r="L307" s="15" t="s">
        <v>1031</v>
      </c>
      <c r="M307" s="15" t="s">
        <v>1032</v>
      </c>
      <c r="N307" s="15" t="s">
        <v>959</v>
      </c>
      <c r="O307" s="15" t="s">
        <v>1043</v>
      </c>
      <c r="P307" s="15">
        <v>2.4</v>
      </c>
      <c r="Q307" s="15">
        <v>120</v>
      </c>
      <c r="R307" s="15">
        <v>264</v>
      </c>
      <c r="S307" s="15">
        <v>390</v>
      </c>
      <c r="T307" s="15">
        <v>522</v>
      </c>
      <c r="U307" s="15">
        <v>2241</v>
      </c>
      <c r="V307" s="97">
        <v>343</v>
      </c>
    </row>
    <row r="308" spans="1:22">
      <c r="A308" t="s">
        <v>3822</v>
      </c>
      <c r="B308" s="15" t="s">
        <v>1328</v>
      </c>
      <c r="C308" s="15">
        <v>30000</v>
      </c>
      <c r="D308" s="15">
        <v>10</v>
      </c>
      <c r="E308" s="15">
        <v>12</v>
      </c>
      <c r="F308" s="15">
        <v>10</v>
      </c>
      <c r="G308" s="15">
        <v>11</v>
      </c>
      <c r="H308" s="15">
        <v>7</v>
      </c>
      <c r="I308" s="15">
        <v>25</v>
      </c>
      <c r="J308" s="15">
        <v>40</v>
      </c>
      <c r="K308" s="15">
        <v>80</v>
      </c>
      <c r="L308" s="15" t="s">
        <v>1014</v>
      </c>
      <c r="M308" s="15" t="s">
        <v>1032</v>
      </c>
      <c r="N308" s="15" t="s">
        <v>959</v>
      </c>
      <c r="O308" s="15" t="s">
        <v>1043</v>
      </c>
      <c r="P308" s="15">
        <v>2.4</v>
      </c>
      <c r="Q308" s="15">
        <v>115</v>
      </c>
      <c r="R308" s="15">
        <v>253</v>
      </c>
      <c r="S308" s="15">
        <v>374</v>
      </c>
      <c r="T308" s="15">
        <v>501</v>
      </c>
      <c r="U308" s="15">
        <v>2246</v>
      </c>
      <c r="V308" s="97">
        <v>344</v>
      </c>
    </row>
    <row r="309" spans="1:22">
      <c r="A309" t="s">
        <v>3822</v>
      </c>
      <c r="B309" s="15" t="s">
        <v>1329</v>
      </c>
      <c r="C309" s="15">
        <v>40000</v>
      </c>
      <c r="D309" s="15">
        <v>9</v>
      </c>
      <c r="E309" s="15">
        <v>11</v>
      </c>
      <c r="F309" s="15">
        <v>9</v>
      </c>
      <c r="G309" s="15">
        <v>9</v>
      </c>
      <c r="H309" s="15">
        <v>7</v>
      </c>
      <c r="I309" s="15">
        <v>25</v>
      </c>
      <c r="J309" s="15">
        <v>60</v>
      </c>
      <c r="K309" s="15">
        <v>60</v>
      </c>
      <c r="L309" s="15" t="s">
        <v>1009</v>
      </c>
      <c r="M309" s="15" t="s">
        <v>987</v>
      </c>
      <c r="N309" s="15" t="s">
        <v>988</v>
      </c>
      <c r="O309" s="15" t="s">
        <v>1062</v>
      </c>
      <c r="P309" s="15">
        <v>3.2</v>
      </c>
      <c r="Q309" s="15">
        <v>165</v>
      </c>
      <c r="R309" s="15">
        <v>363</v>
      </c>
      <c r="S309" s="15">
        <v>537</v>
      </c>
      <c r="T309" s="15">
        <v>718</v>
      </c>
      <c r="U309" s="15">
        <v>2238</v>
      </c>
      <c r="V309" s="97">
        <v>345</v>
      </c>
    </row>
    <row r="310" spans="1:22">
      <c r="A310" t="s">
        <v>3822</v>
      </c>
      <c r="B310" s="15" t="s">
        <v>1330</v>
      </c>
      <c r="C310" s="15">
        <v>45000</v>
      </c>
      <c r="D310" s="15">
        <v>16</v>
      </c>
      <c r="E310" s="15">
        <v>18</v>
      </c>
      <c r="F310" s="15">
        <v>15</v>
      </c>
      <c r="G310" s="15">
        <v>17</v>
      </c>
      <c r="H310" s="15">
        <v>16</v>
      </c>
      <c r="I310" s="15">
        <v>40</v>
      </c>
      <c r="J310" s="15">
        <v>140</v>
      </c>
      <c r="K310" s="15">
        <v>140</v>
      </c>
      <c r="L310" s="15" t="s">
        <v>1134</v>
      </c>
      <c r="M310" s="15" t="s">
        <v>988</v>
      </c>
      <c r="N310" s="15" t="s">
        <v>1062</v>
      </c>
      <c r="O310" s="15" t="s">
        <v>1136</v>
      </c>
      <c r="P310" s="15">
        <v>3.2</v>
      </c>
      <c r="Q310" s="15">
        <v>237</v>
      </c>
      <c r="R310" s="15">
        <v>521</v>
      </c>
      <c r="S310" s="15">
        <v>771</v>
      </c>
      <c r="T310" s="15">
        <v>1031</v>
      </c>
      <c r="U310" s="15">
        <v>2241</v>
      </c>
      <c r="V310" s="97">
        <v>346</v>
      </c>
    </row>
    <row r="311" spans="1:22">
      <c r="A311" t="s">
        <v>3822</v>
      </c>
      <c r="B311" s="15" t="s">
        <v>1331</v>
      </c>
      <c r="C311" s="15">
        <v>45000</v>
      </c>
      <c r="D311" s="15">
        <v>20</v>
      </c>
      <c r="E311" s="15">
        <v>20</v>
      </c>
      <c r="F311" s="15">
        <v>19</v>
      </c>
      <c r="G311" s="15">
        <v>21</v>
      </c>
      <c r="H311" s="15">
        <v>25</v>
      </c>
      <c r="I311" s="15">
        <v>60</v>
      </c>
      <c r="J311" s="15">
        <v>140</v>
      </c>
      <c r="K311" s="15">
        <v>120</v>
      </c>
      <c r="L311" s="15" t="s">
        <v>988</v>
      </c>
      <c r="M311" s="15" t="s">
        <v>988</v>
      </c>
      <c r="N311" s="15" t="s">
        <v>1062</v>
      </c>
      <c r="O311" s="15" t="s">
        <v>1136</v>
      </c>
      <c r="P311" s="15">
        <v>3.2</v>
      </c>
      <c r="Q311" s="15">
        <v>290</v>
      </c>
      <c r="R311" s="15">
        <v>638</v>
      </c>
      <c r="S311" s="15">
        <v>943</v>
      </c>
      <c r="T311" s="15">
        <v>1262</v>
      </c>
      <c r="U311" s="15">
        <v>2253</v>
      </c>
      <c r="V311" s="97">
        <v>347</v>
      </c>
    </row>
    <row r="312" spans="1:22">
      <c r="A312" t="s">
        <v>3822</v>
      </c>
      <c r="B312" s="15" t="s">
        <v>1332</v>
      </c>
      <c r="C312" s="15">
        <v>35000</v>
      </c>
      <c r="D312" s="15">
        <v>15</v>
      </c>
      <c r="E312" s="15">
        <v>16</v>
      </c>
      <c r="F312" s="15">
        <v>14</v>
      </c>
      <c r="G312" s="15">
        <v>16</v>
      </c>
      <c r="H312" s="15">
        <v>16</v>
      </c>
      <c r="I312" s="15">
        <v>40</v>
      </c>
      <c r="J312" s="15">
        <v>80</v>
      </c>
      <c r="K312" s="15">
        <v>140</v>
      </c>
      <c r="L312" s="15" t="s">
        <v>993</v>
      </c>
      <c r="M312" s="15" t="s">
        <v>985</v>
      </c>
      <c r="N312" s="15" t="s">
        <v>1052</v>
      </c>
      <c r="O312" s="15" t="s">
        <v>1059</v>
      </c>
      <c r="P312" s="15">
        <v>2.8</v>
      </c>
      <c r="Q312" s="15">
        <v>215</v>
      </c>
      <c r="R312" s="15">
        <v>473</v>
      </c>
      <c r="S312" s="15">
        <v>699</v>
      </c>
      <c r="T312" s="15">
        <v>936</v>
      </c>
      <c r="U312" s="15">
        <v>2241</v>
      </c>
      <c r="V312" s="97">
        <v>348</v>
      </c>
    </row>
    <row r="313" spans="1:22">
      <c r="A313" t="s">
        <v>3822</v>
      </c>
      <c r="B313" s="15" t="s">
        <v>1333</v>
      </c>
      <c r="C313" s="15">
        <v>35000</v>
      </c>
      <c r="D313" s="15">
        <v>17</v>
      </c>
      <c r="E313" s="15">
        <v>18</v>
      </c>
      <c r="F313" s="15">
        <v>16</v>
      </c>
      <c r="G313" s="15">
        <v>18</v>
      </c>
      <c r="H313" s="15">
        <v>25</v>
      </c>
      <c r="I313" s="15">
        <v>40</v>
      </c>
      <c r="J313" s="15">
        <v>140</v>
      </c>
      <c r="K313" s="15">
        <v>120</v>
      </c>
      <c r="L313" s="15" t="s">
        <v>993</v>
      </c>
      <c r="M313" s="15" t="s">
        <v>985</v>
      </c>
      <c r="N313" s="15" t="s">
        <v>1052</v>
      </c>
      <c r="O313" s="15" t="s">
        <v>1059</v>
      </c>
      <c r="P313" s="15">
        <v>2.8</v>
      </c>
      <c r="Q313" s="15">
        <v>243</v>
      </c>
      <c r="R313" s="15">
        <v>535</v>
      </c>
      <c r="S313" s="15">
        <v>790</v>
      </c>
      <c r="T313" s="15">
        <v>1058</v>
      </c>
      <c r="U313" s="15">
        <v>2287</v>
      </c>
      <c r="V313" s="97">
        <v>349</v>
      </c>
    </row>
    <row r="314" spans="1:22">
      <c r="A314" t="s">
        <v>3822</v>
      </c>
      <c r="B314" s="15" t="s">
        <v>1334</v>
      </c>
      <c r="C314" s="15">
        <v>65000</v>
      </c>
      <c r="D314" s="15">
        <v>26</v>
      </c>
      <c r="E314" s="15">
        <v>28</v>
      </c>
      <c r="F314" s="15">
        <v>25</v>
      </c>
      <c r="G314" s="15">
        <v>27</v>
      </c>
      <c r="H314" s="15">
        <v>40</v>
      </c>
      <c r="I314" s="15">
        <v>80</v>
      </c>
      <c r="J314" s="15">
        <v>140</v>
      </c>
      <c r="K314" s="15">
        <v>290</v>
      </c>
      <c r="L314" s="15" t="s">
        <v>987</v>
      </c>
      <c r="M314" s="15" t="s">
        <v>1134</v>
      </c>
      <c r="N314" s="15" t="s">
        <v>1335</v>
      </c>
      <c r="O314" s="15" t="s">
        <v>962</v>
      </c>
      <c r="P314" s="15">
        <v>4.0999999999999996</v>
      </c>
      <c r="Q314" s="15">
        <v>370</v>
      </c>
      <c r="R314" s="15">
        <v>814</v>
      </c>
      <c r="S314" s="15">
        <v>1203</v>
      </c>
      <c r="T314" s="15">
        <v>1610</v>
      </c>
      <c r="U314" s="15">
        <v>2274</v>
      </c>
      <c r="V314" s="97">
        <v>350</v>
      </c>
    </row>
    <row r="315" spans="1:22">
      <c r="A315" t="s">
        <v>3822</v>
      </c>
      <c r="B315" s="15" t="s">
        <v>1336</v>
      </c>
      <c r="C315" s="15">
        <v>65000</v>
      </c>
      <c r="D315" s="15">
        <v>30</v>
      </c>
      <c r="E315" s="15">
        <v>32</v>
      </c>
      <c r="F315" s="15">
        <v>29</v>
      </c>
      <c r="G315" s="15">
        <v>32</v>
      </c>
      <c r="H315" s="15">
        <v>60</v>
      </c>
      <c r="I315" s="15">
        <v>140</v>
      </c>
      <c r="J315" s="15">
        <v>165</v>
      </c>
      <c r="K315" s="15">
        <v>180</v>
      </c>
      <c r="L315" s="15" t="s">
        <v>1134</v>
      </c>
      <c r="M315" s="15" t="s">
        <v>1134</v>
      </c>
      <c r="N315" s="15" t="s">
        <v>1335</v>
      </c>
      <c r="O315" s="15" t="s">
        <v>962</v>
      </c>
      <c r="P315" s="15">
        <v>4.0999999999999996</v>
      </c>
      <c r="Q315" s="15">
        <v>426</v>
      </c>
      <c r="R315" s="15">
        <v>937</v>
      </c>
      <c r="S315" s="15">
        <v>1385</v>
      </c>
      <c r="T315" s="15">
        <v>1854</v>
      </c>
      <c r="U315" s="15">
        <v>2290</v>
      </c>
      <c r="V315" s="97">
        <v>351</v>
      </c>
    </row>
    <row r="316" spans="1:22">
      <c r="A316" t="s">
        <v>3822</v>
      </c>
      <c r="B316" s="15" t="s">
        <v>1337</v>
      </c>
      <c r="C316" s="15">
        <v>65000</v>
      </c>
      <c r="D316" s="15">
        <v>40</v>
      </c>
      <c r="E316" s="15">
        <v>40</v>
      </c>
      <c r="F316" s="15">
        <v>38</v>
      </c>
      <c r="G316" s="15">
        <v>42</v>
      </c>
      <c r="H316" s="15">
        <v>80</v>
      </c>
      <c r="I316" s="15">
        <v>165</v>
      </c>
      <c r="J316" s="15">
        <v>290</v>
      </c>
      <c r="K316" s="15">
        <v>360</v>
      </c>
      <c r="L316" s="15" t="s">
        <v>988</v>
      </c>
      <c r="M316" s="15" t="s">
        <v>1134</v>
      </c>
      <c r="N316" s="15" t="s">
        <v>1335</v>
      </c>
      <c r="O316" s="15" t="s">
        <v>962</v>
      </c>
      <c r="P316" s="15">
        <v>4.0999999999999996</v>
      </c>
      <c r="Q316" s="15">
        <v>569</v>
      </c>
      <c r="R316" s="15">
        <v>1252</v>
      </c>
      <c r="S316" s="15">
        <v>1850</v>
      </c>
      <c r="T316" s="15">
        <v>2476</v>
      </c>
      <c r="U316" s="15">
        <v>2328</v>
      </c>
      <c r="V316" s="97">
        <v>352</v>
      </c>
    </row>
    <row r="317" spans="1:22">
      <c r="A317" t="s">
        <v>3822</v>
      </c>
      <c r="B317" s="15" t="s">
        <v>1338</v>
      </c>
      <c r="C317" s="15">
        <v>18000</v>
      </c>
      <c r="D317" s="15">
        <v>14</v>
      </c>
      <c r="E317" s="15">
        <v>14</v>
      </c>
      <c r="F317" s="15">
        <v>13</v>
      </c>
      <c r="G317" s="15">
        <v>15</v>
      </c>
      <c r="H317" s="15">
        <v>7</v>
      </c>
      <c r="I317" s="15">
        <v>25</v>
      </c>
      <c r="J317" s="15">
        <v>140</v>
      </c>
      <c r="K317" s="15">
        <v>140</v>
      </c>
      <c r="L317" s="15" t="s">
        <v>1056</v>
      </c>
      <c r="M317" s="15" t="s">
        <v>1013</v>
      </c>
      <c r="N317" s="15" t="s">
        <v>1014</v>
      </c>
      <c r="O317" s="15" t="s">
        <v>1015</v>
      </c>
      <c r="P317" s="15">
        <v>0.8</v>
      </c>
      <c r="Q317" s="15">
        <v>41</v>
      </c>
      <c r="R317" s="15">
        <v>90</v>
      </c>
      <c r="S317" s="15">
        <v>134</v>
      </c>
      <c r="T317" s="15">
        <v>179</v>
      </c>
      <c r="U317" s="15">
        <v>2289</v>
      </c>
      <c r="V317" s="97">
        <v>353</v>
      </c>
    </row>
    <row r="318" spans="1:22">
      <c r="A318" t="s">
        <v>3822</v>
      </c>
      <c r="B318" s="15" t="s">
        <v>1339</v>
      </c>
      <c r="C318" s="15">
        <v>18000</v>
      </c>
      <c r="D318" s="15">
        <v>18</v>
      </c>
      <c r="E318" s="15">
        <v>18</v>
      </c>
      <c r="F318" s="15">
        <v>17</v>
      </c>
      <c r="G318" s="15">
        <v>19</v>
      </c>
      <c r="H318" s="15">
        <v>7</v>
      </c>
      <c r="I318" s="15">
        <v>25</v>
      </c>
      <c r="J318" s="15">
        <v>140</v>
      </c>
      <c r="K318" s="15">
        <v>120</v>
      </c>
      <c r="L318" s="15" t="s">
        <v>1056</v>
      </c>
      <c r="M318" s="15" t="s">
        <v>1013</v>
      </c>
      <c r="N318" s="15" t="s">
        <v>1014</v>
      </c>
      <c r="O318" s="15" t="s">
        <v>1015</v>
      </c>
      <c r="P318" s="15">
        <v>0.8</v>
      </c>
      <c r="Q318" s="15">
        <v>52</v>
      </c>
      <c r="R318" s="15">
        <v>114</v>
      </c>
      <c r="S318" s="15">
        <v>169</v>
      </c>
      <c r="T318" s="15">
        <v>227</v>
      </c>
      <c r="U318" s="15">
        <v>2310</v>
      </c>
      <c r="V318" s="97">
        <v>354</v>
      </c>
    </row>
    <row r="319" spans="1:22">
      <c r="A319" t="s">
        <v>3822</v>
      </c>
      <c r="B319" s="15" t="s">
        <v>1340</v>
      </c>
      <c r="C319" s="15">
        <v>55000</v>
      </c>
      <c r="D319" s="15">
        <v>41</v>
      </c>
      <c r="E319" s="15">
        <v>41</v>
      </c>
      <c r="F319" s="15">
        <v>39</v>
      </c>
      <c r="G319" s="15">
        <v>43</v>
      </c>
      <c r="H319" s="15">
        <v>60</v>
      </c>
      <c r="I319" s="15">
        <v>140</v>
      </c>
      <c r="J319" s="15">
        <v>230</v>
      </c>
      <c r="K319" s="15">
        <v>325</v>
      </c>
      <c r="L319" s="15" t="s">
        <v>1013</v>
      </c>
      <c r="M319" s="15" t="s">
        <v>1014</v>
      </c>
      <c r="N319" s="15" t="s">
        <v>1015</v>
      </c>
      <c r="O319" s="15" t="s">
        <v>1034</v>
      </c>
      <c r="P319" s="15">
        <v>6.3</v>
      </c>
      <c r="Q319" s="15">
        <v>648</v>
      </c>
      <c r="R319" s="15">
        <v>1426</v>
      </c>
      <c r="S319" s="15">
        <v>2106</v>
      </c>
      <c r="T319" s="15">
        <v>2819</v>
      </c>
      <c r="U319" s="15">
        <v>2336</v>
      </c>
      <c r="V319" s="97">
        <v>355</v>
      </c>
    </row>
    <row r="320" spans="1:22">
      <c r="A320" t="s">
        <v>3822</v>
      </c>
      <c r="B320" s="15" t="s">
        <v>1341</v>
      </c>
      <c r="C320" s="15">
        <v>55000</v>
      </c>
      <c r="D320" s="15">
        <v>42</v>
      </c>
      <c r="E320" s="15">
        <v>42</v>
      </c>
      <c r="F320" s="15">
        <v>40</v>
      </c>
      <c r="G320" s="15">
        <v>44</v>
      </c>
      <c r="H320" s="15">
        <v>60</v>
      </c>
      <c r="I320" s="15">
        <v>140</v>
      </c>
      <c r="J320" s="15">
        <v>230</v>
      </c>
      <c r="K320" s="15">
        <v>360</v>
      </c>
      <c r="L320" s="15" t="s">
        <v>1013</v>
      </c>
      <c r="M320" s="15" t="s">
        <v>1014</v>
      </c>
      <c r="N320" s="15" t="s">
        <v>1015</v>
      </c>
      <c r="O320" s="15" t="s">
        <v>1034</v>
      </c>
      <c r="P320" s="15">
        <v>6.3</v>
      </c>
      <c r="Q320" s="15">
        <v>664</v>
      </c>
      <c r="R320" s="15">
        <v>1461</v>
      </c>
      <c r="S320" s="15">
        <v>2158</v>
      </c>
      <c r="T320" s="15">
        <v>2889</v>
      </c>
      <c r="U320" s="15">
        <v>2339</v>
      </c>
      <c r="V320" s="97">
        <v>356</v>
      </c>
    </row>
    <row r="321" spans="1:22">
      <c r="A321" t="s">
        <v>3822</v>
      </c>
      <c r="B321" s="15" t="s">
        <v>1342</v>
      </c>
      <c r="C321" s="15">
        <v>55000</v>
      </c>
      <c r="D321" s="15">
        <v>44</v>
      </c>
      <c r="E321" s="15">
        <v>44</v>
      </c>
      <c r="F321" s="15">
        <v>42</v>
      </c>
      <c r="G321" s="15">
        <v>46</v>
      </c>
      <c r="H321" s="15">
        <v>60</v>
      </c>
      <c r="I321" s="15">
        <v>140</v>
      </c>
      <c r="J321" s="15">
        <v>180</v>
      </c>
      <c r="K321" s="15">
        <v>290</v>
      </c>
      <c r="L321" s="15" t="s">
        <v>1031</v>
      </c>
      <c r="M321" s="15" t="s">
        <v>1014</v>
      </c>
      <c r="N321" s="15" t="s">
        <v>1015</v>
      </c>
      <c r="O321" s="15" t="s">
        <v>1034</v>
      </c>
      <c r="P321" s="15">
        <v>6.3</v>
      </c>
      <c r="Q321" s="15">
        <v>696</v>
      </c>
      <c r="R321" s="15">
        <v>1531</v>
      </c>
      <c r="S321" s="15">
        <v>2262</v>
      </c>
      <c r="T321" s="15">
        <v>3028</v>
      </c>
      <c r="U321" s="15">
        <v>2343</v>
      </c>
      <c r="V321" s="97">
        <v>357</v>
      </c>
    </row>
    <row r="322" spans="1:22">
      <c r="A322" t="s">
        <v>3822</v>
      </c>
      <c r="B322" s="15" t="s">
        <v>1343</v>
      </c>
      <c r="C322" s="15">
        <v>62500</v>
      </c>
      <c r="D322" s="15">
        <v>46</v>
      </c>
      <c r="E322" s="15">
        <v>46</v>
      </c>
      <c r="F322" s="15">
        <v>44</v>
      </c>
      <c r="G322" s="15">
        <v>48</v>
      </c>
      <c r="H322" s="15">
        <v>60</v>
      </c>
      <c r="I322" s="95">
        <v>140</v>
      </c>
      <c r="J322" s="95">
        <v>290</v>
      </c>
      <c r="K322" s="95">
        <v>325</v>
      </c>
      <c r="L322" s="15" t="s">
        <v>1056</v>
      </c>
      <c r="M322" s="15" t="s">
        <v>1056</v>
      </c>
      <c r="N322" s="15" t="s">
        <v>1013</v>
      </c>
      <c r="O322" s="15" t="s">
        <v>1014</v>
      </c>
      <c r="P322" s="15">
        <v>6.9</v>
      </c>
      <c r="Q322" s="15">
        <v>654</v>
      </c>
      <c r="R322" s="15">
        <v>1439</v>
      </c>
      <c r="S322" s="15">
        <v>2126</v>
      </c>
      <c r="T322" s="15">
        <v>2845</v>
      </c>
      <c r="U322" s="15">
        <v>2338</v>
      </c>
      <c r="V322" s="97">
        <v>358</v>
      </c>
    </row>
    <row r="323" spans="1:22">
      <c r="A323" t="s">
        <v>3822</v>
      </c>
      <c r="B323" s="15" t="s">
        <v>1344</v>
      </c>
      <c r="C323" s="15">
        <v>62500</v>
      </c>
      <c r="D323" s="15">
        <v>50</v>
      </c>
      <c r="E323" s="15">
        <v>50</v>
      </c>
      <c r="F323" s="15">
        <v>48</v>
      </c>
      <c r="G323" s="15">
        <v>53</v>
      </c>
      <c r="H323" s="15">
        <v>80</v>
      </c>
      <c r="I323" s="95">
        <v>165</v>
      </c>
      <c r="J323" s="95">
        <v>230</v>
      </c>
      <c r="K323" s="95">
        <v>290</v>
      </c>
      <c r="L323" s="15" t="s">
        <v>1056</v>
      </c>
      <c r="M323" s="15" t="s">
        <v>1056</v>
      </c>
      <c r="N323" s="15" t="s">
        <v>1013</v>
      </c>
      <c r="O323" s="15" t="s">
        <v>1014</v>
      </c>
      <c r="P323" s="15">
        <v>6.9</v>
      </c>
      <c r="Q323" s="15">
        <v>710</v>
      </c>
      <c r="R323" s="15">
        <v>1562</v>
      </c>
      <c r="S323" s="15">
        <v>2308</v>
      </c>
      <c r="T323" s="15">
        <v>3089</v>
      </c>
      <c r="U323" s="15">
        <v>2340</v>
      </c>
      <c r="V323" s="97">
        <v>359</v>
      </c>
    </row>
    <row r="324" spans="1:22">
      <c r="A324" t="s">
        <v>3822</v>
      </c>
      <c r="B324" s="15" t="s">
        <v>1345</v>
      </c>
      <c r="C324" s="15">
        <v>70000</v>
      </c>
      <c r="D324" s="15">
        <v>55</v>
      </c>
      <c r="E324" s="15">
        <v>55</v>
      </c>
      <c r="F324" s="15">
        <v>52</v>
      </c>
      <c r="G324" s="15">
        <v>58</v>
      </c>
      <c r="H324" s="15">
        <v>80</v>
      </c>
      <c r="I324" s="95">
        <v>165</v>
      </c>
      <c r="J324" s="95">
        <v>290</v>
      </c>
      <c r="K324" s="95">
        <v>400</v>
      </c>
      <c r="L324" s="15" t="s">
        <v>1013</v>
      </c>
      <c r="M324" s="15" t="s">
        <v>1031</v>
      </c>
      <c r="N324" s="15" t="s">
        <v>1032</v>
      </c>
      <c r="O324" s="15" t="s">
        <v>959</v>
      </c>
      <c r="P324" s="15">
        <v>7.9</v>
      </c>
      <c r="Q324" s="15">
        <v>765</v>
      </c>
      <c r="R324" s="15">
        <v>1683</v>
      </c>
      <c r="S324" s="15">
        <v>2487</v>
      </c>
      <c r="T324" s="15">
        <v>3328</v>
      </c>
      <c r="U324" s="15">
        <v>2341</v>
      </c>
      <c r="V324" s="97">
        <v>360</v>
      </c>
    </row>
    <row r="325" spans="1:22">
      <c r="A325" t="s">
        <v>3822</v>
      </c>
      <c r="B325" s="15" t="s">
        <v>1346</v>
      </c>
      <c r="C325" s="15">
        <v>70000</v>
      </c>
      <c r="D325" s="15">
        <v>56</v>
      </c>
      <c r="E325" s="15">
        <v>56</v>
      </c>
      <c r="F325" s="15">
        <v>53</v>
      </c>
      <c r="G325" s="15">
        <v>59</v>
      </c>
      <c r="H325" s="15">
        <v>80</v>
      </c>
      <c r="I325" s="95">
        <v>120</v>
      </c>
      <c r="J325" s="95">
        <v>290</v>
      </c>
      <c r="K325" s="95">
        <v>310</v>
      </c>
      <c r="L325" s="15" t="s">
        <v>1013</v>
      </c>
      <c r="M325" s="15" t="s">
        <v>1031</v>
      </c>
      <c r="N325" s="15" t="s">
        <v>1032</v>
      </c>
      <c r="O325" s="15" t="s">
        <v>959</v>
      </c>
      <c r="P325" s="15">
        <v>7.9</v>
      </c>
      <c r="Q325" s="15">
        <v>779</v>
      </c>
      <c r="R325" s="15">
        <v>1714</v>
      </c>
      <c r="S325" s="15">
        <v>2532</v>
      </c>
      <c r="T325" s="15">
        <v>3389</v>
      </c>
      <c r="U325" s="15">
        <v>2345</v>
      </c>
      <c r="V325" s="97">
        <v>361</v>
      </c>
    </row>
    <row r="326" spans="1:22">
      <c r="A326" t="s">
        <v>3822</v>
      </c>
      <c r="B326" s="15" t="s">
        <v>1347</v>
      </c>
      <c r="C326" s="15">
        <v>70000</v>
      </c>
      <c r="D326" s="15">
        <v>58</v>
      </c>
      <c r="E326" s="15">
        <v>58</v>
      </c>
      <c r="F326" s="15">
        <v>55</v>
      </c>
      <c r="G326" s="15">
        <v>61</v>
      </c>
      <c r="H326" s="15">
        <v>80</v>
      </c>
      <c r="I326" s="15">
        <v>120</v>
      </c>
      <c r="J326" s="15">
        <v>360</v>
      </c>
      <c r="K326" s="15">
        <v>360</v>
      </c>
      <c r="L326" s="15" t="s">
        <v>1013</v>
      </c>
      <c r="M326" s="15" t="s">
        <v>1031</v>
      </c>
      <c r="N326" s="15" t="s">
        <v>1032</v>
      </c>
      <c r="O326" s="15" t="s">
        <v>959</v>
      </c>
      <c r="P326" s="15">
        <v>7.9</v>
      </c>
      <c r="Q326" s="15">
        <v>807</v>
      </c>
      <c r="R326" s="15">
        <v>1775</v>
      </c>
      <c r="S326" s="15">
        <v>2623</v>
      </c>
      <c r="T326" s="15">
        <v>3511</v>
      </c>
      <c r="U326" s="15">
        <v>2348</v>
      </c>
      <c r="V326" s="97">
        <v>362</v>
      </c>
    </row>
    <row r="327" spans="1:22">
      <c r="A327" t="s">
        <v>3822</v>
      </c>
      <c r="B327" s="15" t="s">
        <v>1348</v>
      </c>
      <c r="C327" s="15">
        <v>42750</v>
      </c>
      <c r="D327" s="15">
        <v>35</v>
      </c>
      <c r="E327" s="15">
        <v>35</v>
      </c>
      <c r="F327" s="15">
        <v>35</v>
      </c>
      <c r="G327" s="15">
        <v>35</v>
      </c>
      <c r="H327" s="15">
        <v>140</v>
      </c>
      <c r="I327" s="15">
        <v>80</v>
      </c>
      <c r="J327" s="15">
        <v>140</v>
      </c>
      <c r="K327" s="15">
        <v>180</v>
      </c>
      <c r="L327" s="15" t="s">
        <v>985</v>
      </c>
      <c r="M327" s="15" t="s">
        <v>993</v>
      </c>
      <c r="N327" s="15" t="s">
        <v>994</v>
      </c>
      <c r="O327" s="15" t="s">
        <v>1056</v>
      </c>
      <c r="P327" s="15">
        <v>3.6</v>
      </c>
      <c r="Q327" s="15">
        <v>518</v>
      </c>
      <c r="R327" s="15">
        <v>1140</v>
      </c>
      <c r="S327" s="15">
        <v>1684</v>
      </c>
      <c r="T327" s="15">
        <v>2254</v>
      </c>
      <c r="U327" s="15">
        <v>2342</v>
      </c>
      <c r="V327" s="97">
        <v>363</v>
      </c>
    </row>
    <row r="328" spans="1:22">
      <c r="A328" t="s">
        <v>3822</v>
      </c>
      <c r="B328" s="15" t="s">
        <v>1349</v>
      </c>
      <c r="C328" s="15">
        <v>42750</v>
      </c>
      <c r="D328" s="15">
        <v>38</v>
      </c>
      <c r="E328" s="15">
        <v>38</v>
      </c>
      <c r="F328" s="15">
        <v>38</v>
      </c>
      <c r="G328" s="15">
        <v>38</v>
      </c>
      <c r="H328" s="15">
        <v>140</v>
      </c>
      <c r="I328" s="15">
        <v>80</v>
      </c>
      <c r="J328" s="15">
        <v>120</v>
      </c>
      <c r="K328" s="15">
        <v>290</v>
      </c>
      <c r="L328" s="15" t="s">
        <v>985</v>
      </c>
      <c r="M328" s="15" t="s">
        <v>993</v>
      </c>
      <c r="N328" s="15" t="s">
        <v>994</v>
      </c>
      <c r="O328" s="15" t="s">
        <v>1056</v>
      </c>
      <c r="P328" s="15">
        <v>3.6</v>
      </c>
      <c r="Q328" s="15">
        <v>563</v>
      </c>
      <c r="R328" s="15">
        <v>1239</v>
      </c>
      <c r="S328" s="15">
        <v>1830</v>
      </c>
      <c r="T328" s="15">
        <v>2450</v>
      </c>
      <c r="U328" s="15">
        <v>2351</v>
      </c>
      <c r="V328" s="97">
        <v>364</v>
      </c>
    </row>
    <row r="329" spans="1:22">
      <c r="A329" t="s">
        <v>3822</v>
      </c>
      <c r="B329" s="15" t="s">
        <v>1350</v>
      </c>
      <c r="C329" s="15">
        <v>82500</v>
      </c>
      <c r="D329" s="15">
        <v>60</v>
      </c>
      <c r="E329" s="15">
        <v>60</v>
      </c>
      <c r="F329" s="15">
        <v>57</v>
      </c>
      <c r="G329" s="15">
        <v>63</v>
      </c>
      <c r="H329" s="15">
        <v>80</v>
      </c>
      <c r="I329" s="15">
        <v>120</v>
      </c>
      <c r="J329" s="15">
        <v>360</v>
      </c>
      <c r="K329" s="15">
        <v>400</v>
      </c>
      <c r="L329" s="15" t="s">
        <v>994</v>
      </c>
      <c r="M329" s="15" t="s">
        <v>985</v>
      </c>
      <c r="N329" s="15" t="s">
        <v>1052</v>
      </c>
      <c r="O329" s="15" t="s">
        <v>1059</v>
      </c>
      <c r="P329" s="15">
        <v>8.3000000000000007</v>
      </c>
      <c r="Q329" s="15">
        <v>846</v>
      </c>
      <c r="R329" s="15">
        <v>1861</v>
      </c>
      <c r="S329" s="15">
        <v>2750</v>
      </c>
      <c r="T329" s="15">
        <v>3681</v>
      </c>
      <c r="U329" s="15">
        <v>2350</v>
      </c>
      <c r="V329" s="97">
        <v>365</v>
      </c>
    </row>
    <row r="330" spans="1:22">
      <c r="A330" t="s">
        <v>3822</v>
      </c>
      <c r="B330" s="15" t="s">
        <v>1351</v>
      </c>
      <c r="C330" s="15">
        <v>82500</v>
      </c>
      <c r="D330" s="15">
        <v>62</v>
      </c>
      <c r="E330" s="15">
        <v>62</v>
      </c>
      <c r="F330" s="15">
        <v>59</v>
      </c>
      <c r="G330" s="15">
        <v>65</v>
      </c>
      <c r="H330" s="15">
        <v>80</v>
      </c>
      <c r="I330" s="15">
        <v>120</v>
      </c>
      <c r="J330" s="15">
        <v>360</v>
      </c>
      <c r="K330" s="15">
        <v>590</v>
      </c>
      <c r="L330" s="15" t="s">
        <v>994</v>
      </c>
      <c r="M330" s="15" t="s">
        <v>985</v>
      </c>
      <c r="N330" s="15" t="s">
        <v>1052</v>
      </c>
      <c r="O330" s="15" t="s">
        <v>1059</v>
      </c>
      <c r="P330" s="15">
        <v>8.3000000000000007</v>
      </c>
      <c r="Q330" s="15">
        <v>875</v>
      </c>
      <c r="R330" s="15">
        <v>1925</v>
      </c>
      <c r="S330" s="15">
        <v>2844</v>
      </c>
      <c r="T330" s="15">
        <v>3807</v>
      </c>
      <c r="U330" s="15">
        <v>2352</v>
      </c>
      <c r="V330" s="97">
        <v>366</v>
      </c>
    </row>
    <row r="331" spans="1:22">
      <c r="A331" t="s">
        <v>3822</v>
      </c>
      <c r="B331" s="15" t="s">
        <v>1352</v>
      </c>
      <c r="C331" s="15">
        <v>82500</v>
      </c>
      <c r="D331" s="15">
        <v>64</v>
      </c>
      <c r="E331" s="15">
        <v>64</v>
      </c>
      <c r="F331" s="15">
        <v>61</v>
      </c>
      <c r="G331" s="15">
        <v>67</v>
      </c>
      <c r="H331" s="15">
        <v>80</v>
      </c>
      <c r="I331" s="15">
        <v>120</v>
      </c>
      <c r="J331" s="15">
        <v>325</v>
      </c>
      <c r="K331" s="15">
        <v>590</v>
      </c>
      <c r="L331" s="15" t="s">
        <v>994</v>
      </c>
      <c r="M331" s="15" t="s">
        <v>985</v>
      </c>
      <c r="N331" s="15" t="s">
        <v>1052</v>
      </c>
      <c r="O331" s="15" t="s">
        <v>1059</v>
      </c>
      <c r="P331" s="15">
        <v>8.3000000000000007</v>
      </c>
      <c r="Q331" s="15">
        <v>903</v>
      </c>
      <c r="R331" s="15">
        <v>1987</v>
      </c>
      <c r="S331" s="15">
        <v>2935</v>
      </c>
      <c r="T331" s="15">
        <v>3929</v>
      </c>
      <c r="U331" s="15">
        <v>2354</v>
      </c>
      <c r="V331" s="97">
        <v>367</v>
      </c>
    </row>
    <row r="332" spans="1:22">
      <c r="A332" t="s">
        <v>3822</v>
      </c>
      <c r="B332" s="15" t="s">
        <v>1353</v>
      </c>
      <c r="C332" s="15">
        <v>82500</v>
      </c>
      <c r="D332" s="15">
        <v>66</v>
      </c>
      <c r="E332" s="15">
        <v>66</v>
      </c>
      <c r="F332" s="15">
        <v>63</v>
      </c>
      <c r="G332" s="15">
        <v>69</v>
      </c>
      <c r="H332" s="15">
        <v>80</v>
      </c>
      <c r="I332" s="15">
        <v>180</v>
      </c>
      <c r="J332" s="15">
        <v>290</v>
      </c>
      <c r="K332" s="15">
        <v>360</v>
      </c>
      <c r="L332" s="15" t="s">
        <v>994</v>
      </c>
      <c r="M332" s="15" t="s">
        <v>985</v>
      </c>
      <c r="N332" s="15" t="s">
        <v>1052</v>
      </c>
      <c r="O332" s="15" t="s">
        <v>1059</v>
      </c>
      <c r="P332" s="15">
        <v>8.3000000000000007</v>
      </c>
      <c r="Q332" s="15">
        <v>931</v>
      </c>
      <c r="R332" s="15">
        <v>2048</v>
      </c>
      <c r="S332" s="15">
        <v>3026</v>
      </c>
      <c r="T332" s="15">
        <v>4050</v>
      </c>
      <c r="U332" s="15">
        <v>2360</v>
      </c>
      <c r="V332" s="97">
        <v>368</v>
      </c>
    </row>
    <row r="333" spans="1:22">
      <c r="A333" t="s">
        <v>3822</v>
      </c>
      <c r="B333" s="15" t="s">
        <v>1354</v>
      </c>
      <c r="C333" s="15">
        <v>41250</v>
      </c>
      <c r="D333" s="15">
        <v>34</v>
      </c>
      <c r="E333" s="15">
        <v>34</v>
      </c>
      <c r="F333" s="15">
        <v>32</v>
      </c>
      <c r="G333" s="15">
        <v>36</v>
      </c>
      <c r="H333" s="15">
        <v>60</v>
      </c>
      <c r="I333" s="15">
        <v>140</v>
      </c>
      <c r="J333" s="15">
        <v>230</v>
      </c>
      <c r="K333" s="15">
        <v>290</v>
      </c>
      <c r="L333" s="15" t="s">
        <v>993</v>
      </c>
      <c r="M333" s="15" t="s">
        <v>994</v>
      </c>
      <c r="N333" s="15" t="s">
        <v>1056</v>
      </c>
      <c r="O333" s="15" t="s">
        <v>1013</v>
      </c>
      <c r="P333" s="15">
        <v>5.3</v>
      </c>
      <c r="Q333" s="15">
        <v>466</v>
      </c>
      <c r="R333" s="15">
        <v>1025</v>
      </c>
      <c r="S333" s="15">
        <v>1515</v>
      </c>
      <c r="T333" s="15">
        <v>2028</v>
      </c>
      <c r="U333" s="15">
        <v>2355</v>
      </c>
      <c r="V333" s="97">
        <v>369</v>
      </c>
    </row>
    <row r="334" spans="1:22">
      <c r="A334" t="s">
        <v>3822</v>
      </c>
      <c r="B334" s="15" t="s">
        <v>1355</v>
      </c>
      <c r="C334" s="15">
        <v>41250</v>
      </c>
      <c r="D334" s="15">
        <v>35</v>
      </c>
      <c r="E334" s="15">
        <v>35</v>
      </c>
      <c r="F334" s="15">
        <v>33</v>
      </c>
      <c r="G334" s="15">
        <v>37</v>
      </c>
      <c r="H334" s="15">
        <v>60</v>
      </c>
      <c r="I334" s="15">
        <v>140</v>
      </c>
      <c r="J334" s="15">
        <v>230</v>
      </c>
      <c r="K334" s="15">
        <v>310</v>
      </c>
      <c r="L334" s="15" t="s">
        <v>993</v>
      </c>
      <c r="M334" s="15" t="s">
        <v>994</v>
      </c>
      <c r="N334" s="15" t="s">
        <v>1056</v>
      </c>
      <c r="O334" s="15" t="s">
        <v>1013</v>
      </c>
      <c r="P334" s="15">
        <v>5.3</v>
      </c>
      <c r="Q334" s="15">
        <v>480</v>
      </c>
      <c r="R334" s="15">
        <v>1056</v>
      </c>
      <c r="S334" s="15">
        <v>1560</v>
      </c>
      <c r="T334" s="15">
        <v>2088</v>
      </c>
      <c r="U334" s="15">
        <v>2356</v>
      </c>
      <c r="V334" s="97">
        <v>370</v>
      </c>
    </row>
    <row r="335" spans="1:22">
      <c r="A335" t="s">
        <v>3822</v>
      </c>
      <c r="B335" s="15" t="s">
        <v>1356</v>
      </c>
      <c r="C335" s="15">
        <v>41250</v>
      </c>
      <c r="D335" s="15">
        <v>37</v>
      </c>
      <c r="E335" s="15">
        <v>37</v>
      </c>
      <c r="F335" s="15">
        <v>35</v>
      </c>
      <c r="G335" s="15">
        <v>39</v>
      </c>
      <c r="H335" s="15">
        <v>60</v>
      </c>
      <c r="I335" s="15">
        <v>140</v>
      </c>
      <c r="J335" s="15">
        <v>120</v>
      </c>
      <c r="K335" s="15">
        <v>310</v>
      </c>
      <c r="L335" s="15" t="s">
        <v>993</v>
      </c>
      <c r="M335" s="15" t="s">
        <v>994</v>
      </c>
      <c r="N335" s="15" t="s">
        <v>1056</v>
      </c>
      <c r="O335" s="15" t="s">
        <v>1013</v>
      </c>
      <c r="P335" s="15">
        <v>5.3</v>
      </c>
      <c r="Q335" s="15">
        <v>507</v>
      </c>
      <c r="R335" s="15">
        <v>1115</v>
      </c>
      <c r="S335" s="15">
        <v>1648</v>
      </c>
      <c r="T335" s="15">
        <v>2206</v>
      </c>
      <c r="U335" s="15">
        <v>2359</v>
      </c>
      <c r="V335" s="97">
        <v>371</v>
      </c>
    </row>
    <row r="336" spans="1:22">
      <c r="A336" t="s">
        <v>3822</v>
      </c>
      <c r="B336" s="15" t="s">
        <v>1357</v>
      </c>
      <c r="C336" s="15">
        <v>85000</v>
      </c>
      <c r="D336" s="15">
        <v>68</v>
      </c>
      <c r="E336" s="15">
        <v>68</v>
      </c>
      <c r="F336" s="15">
        <v>65</v>
      </c>
      <c r="G336" s="15">
        <v>71</v>
      </c>
      <c r="H336" s="15">
        <v>80</v>
      </c>
      <c r="I336" s="15">
        <v>180</v>
      </c>
      <c r="J336" s="15">
        <v>415</v>
      </c>
      <c r="K336" s="15">
        <v>360</v>
      </c>
      <c r="L336" s="15" t="s">
        <v>1056</v>
      </c>
      <c r="M336" s="15" t="s">
        <v>1056</v>
      </c>
      <c r="N336" s="15" t="s">
        <v>1013</v>
      </c>
      <c r="O336" s="15" t="s">
        <v>1014</v>
      </c>
      <c r="P336" s="15">
        <v>9.5</v>
      </c>
      <c r="Q336" s="15">
        <v>966</v>
      </c>
      <c r="R336" s="15">
        <v>2125</v>
      </c>
      <c r="S336" s="15">
        <v>3140</v>
      </c>
      <c r="T336" s="15">
        <v>4203</v>
      </c>
      <c r="U336" s="15">
        <v>2362</v>
      </c>
      <c r="V336" s="97">
        <v>372</v>
      </c>
    </row>
    <row r="337" spans="1:22">
      <c r="A337" t="s">
        <v>3822</v>
      </c>
      <c r="B337" s="15" t="s">
        <v>1358</v>
      </c>
      <c r="C337" s="15">
        <v>85000</v>
      </c>
      <c r="D337" s="15">
        <v>72</v>
      </c>
      <c r="E337" s="15">
        <v>72</v>
      </c>
      <c r="F337" s="15">
        <v>68</v>
      </c>
      <c r="G337" s="15">
        <v>76</v>
      </c>
      <c r="H337" s="15">
        <v>80</v>
      </c>
      <c r="I337" s="15">
        <v>230</v>
      </c>
      <c r="J337" s="15">
        <v>290</v>
      </c>
      <c r="K337" s="15">
        <v>530</v>
      </c>
      <c r="L337" s="15" t="s">
        <v>1056</v>
      </c>
      <c r="M337" s="15" t="s">
        <v>1056</v>
      </c>
      <c r="N337" s="15" t="s">
        <v>1013</v>
      </c>
      <c r="O337" s="15" t="s">
        <v>1014</v>
      </c>
      <c r="P337" s="15">
        <v>9.5</v>
      </c>
      <c r="Q337" s="15">
        <v>1023</v>
      </c>
      <c r="R337" s="15">
        <v>2251</v>
      </c>
      <c r="S337" s="15">
        <v>3325</v>
      </c>
      <c r="T337" s="15">
        <v>4451</v>
      </c>
      <c r="U337" s="15">
        <v>2364</v>
      </c>
      <c r="V337" s="97">
        <v>373</v>
      </c>
    </row>
    <row r="338" spans="1:22">
      <c r="A338" t="s">
        <v>3822</v>
      </c>
      <c r="B338" s="15" t="s">
        <v>1359</v>
      </c>
      <c r="C338" s="15">
        <v>85000</v>
      </c>
      <c r="D338" s="15">
        <v>74</v>
      </c>
      <c r="E338" s="15">
        <v>74</v>
      </c>
      <c r="F338" s="15">
        <v>70</v>
      </c>
      <c r="G338" s="15">
        <v>78</v>
      </c>
      <c r="H338" s="15">
        <v>80</v>
      </c>
      <c r="I338" s="15">
        <v>230</v>
      </c>
      <c r="J338" s="15">
        <v>460</v>
      </c>
      <c r="K338" s="15">
        <v>625</v>
      </c>
      <c r="L338" s="15" t="s">
        <v>1013</v>
      </c>
      <c r="M338" s="15" t="s">
        <v>1056</v>
      </c>
      <c r="N338" s="15" t="s">
        <v>1013</v>
      </c>
      <c r="O338" s="15" t="s">
        <v>1014</v>
      </c>
      <c r="P338" s="15">
        <v>9.5</v>
      </c>
      <c r="Q338" s="15">
        <v>1051</v>
      </c>
      <c r="R338" s="15">
        <v>2312</v>
      </c>
      <c r="S338" s="15">
        <v>3416</v>
      </c>
      <c r="T338" s="15">
        <v>4572</v>
      </c>
      <c r="U338" s="15">
        <v>2368</v>
      </c>
      <c r="V338" s="97">
        <v>374</v>
      </c>
    </row>
    <row r="339" spans="1:22">
      <c r="A339" t="s">
        <v>3822</v>
      </c>
      <c r="B339" s="15" t="s">
        <v>1360</v>
      </c>
      <c r="C339" s="15">
        <v>77500</v>
      </c>
      <c r="D339" s="15">
        <v>65</v>
      </c>
      <c r="E339" s="15">
        <v>65</v>
      </c>
      <c r="F339" s="15">
        <v>62</v>
      </c>
      <c r="G339" s="15">
        <v>68</v>
      </c>
      <c r="H339" s="15">
        <v>80</v>
      </c>
      <c r="I339" s="15">
        <v>120</v>
      </c>
      <c r="J339" s="15">
        <v>415</v>
      </c>
      <c r="K339" s="15">
        <v>530</v>
      </c>
      <c r="L339" s="15" t="s">
        <v>993</v>
      </c>
      <c r="M339" s="15" t="s">
        <v>994</v>
      </c>
      <c r="N339" s="15" t="s">
        <v>1056</v>
      </c>
      <c r="O339" s="15" t="s">
        <v>1013</v>
      </c>
      <c r="P339" s="15">
        <v>10.4</v>
      </c>
      <c r="Q339" s="15">
        <v>923</v>
      </c>
      <c r="R339" s="15">
        <v>2031</v>
      </c>
      <c r="S339" s="15">
        <v>3000</v>
      </c>
      <c r="T339" s="15">
        <v>4016</v>
      </c>
      <c r="U339" s="15">
        <v>2365</v>
      </c>
      <c r="V339" s="97">
        <v>375</v>
      </c>
    </row>
    <row r="340" spans="1:22">
      <c r="A340" t="s">
        <v>3822</v>
      </c>
      <c r="B340" s="15" t="s">
        <v>1361</v>
      </c>
      <c r="C340" s="15">
        <v>77500</v>
      </c>
      <c r="D340" s="15">
        <v>77</v>
      </c>
      <c r="E340" s="15">
        <v>77</v>
      </c>
      <c r="F340" s="15">
        <v>73</v>
      </c>
      <c r="G340" s="15">
        <v>81</v>
      </c>
      <c r="H340" s="15">
        <v>80</v>
      </c>
      <c r="I340" s="15">
        <v>230</v>
      </c>
      <c r="J340" s="15" t="e">
        <v>#N/A</v>
      </c>
      <c r="K340" s="15">
        <v>460</v>
      </c>
      <c r="L340" s="15" t="s">
        <v>993</v>
      </c>
      <c r="M340" s="15" t="s">
        <v>994</v>
      </c>
      <c r="N340" s="15" t="s">
        <v>1056</v>
      </c>
      <c r="O340" s="15" t="s">
        <v>1013</v>
      </c>
      <c r="P340" s="15">
        <v>10.4</v>
      </c>
      <c r="Q340" s="15">
        <v>1094</v>
      </c>
      <c r="R340" s="15">
        <v>2407</v>
      </c>
      <c r="S340" s="15">
        <v>3556</v>
      </c>
      <c r="T340" s="15">
        <v>4759</v>
      </c>
      <c r="U340" s="15">
        <v>2367</v>
      </c>
      <c r="V340" s="97">
        <v>376</v>
      </c>
    </row>
    <row r="341" spans="1:22">
      <c r="A341" t="s">
        <v>3822</v>
      </c>
      <c r="B341" s="15" t="s">
        <v>1362</v>
      </c>
      <c r="C341" s="15">
        <v>130000</v>
      </c>
      <c r="D341" s="15">
        <v>85</v>
      </c>
      <c r="E341" s="15">
        <v>85</v>
      </c>
      <c r="F341" s="15">
        <v>81</v>
      </c>
      <c r="G341" s="15">
        <v>89</v>
      </c>
      <c r="H341" s="15">
        <v>120</v>
      </c>
      <c r="I341" s="15">
        <v>230</v>
      </c>
      <c r="J341" s="15">
        <v>325</v>
      </c>
      <c r="K341" s="15">
        <v>625</v>
      </c>
      <c r="L341" s="15" t="s">
        <v>985</v>
      </c>
      <c r="M341" s="15" t="s">
        <v>993</v>
      </c>
      <c r="N341" s="15" t="s">
        <v>994</v>
      </c>
      <c r="O341" s="15" t="s">
        <v>1056</v>
      </c>
      <c r="P341" s="15">
        <v>13.3</v>
      </c>
      <c r="Q341" s="15">
        <v>1207</v>
      </c>
      <c r="R341" s="15">
        <v>2655</v>
      </c>
      <c r="S341" s="15">
        <v>3923</v>
      </c>
      <c r="T341" s="15">
        <v>5251</v>
      </c>
      <c r="U341" s="15">
        <v>2368</v>
      </c>
      <c r="V341" s="97">
        <v>377</v>
      </c>
    </row>
    <row r="342" spans="1:22">
      <c r="A342" t="s">
        <v>3822</v>
      </c>
      <c r="B342" s="15" t="s">
        <v>1363</v>
      </c>
      <c r="C342" s="15">
        <v>130000</v>
      </c>
      <c r="D342" s="15">
        <v>96</v>
      </c>
      <c r="E342" s="15">
        <v>96</v>
      </c>
      <c r="F342" s="15">
        <v>91</v>
      </c>
      <c r="G342" s="15">
        <v>101</v>
      </c>
      <c r="H342" s="15">
        <v>120</v>
      </c>
      <c r="I342" s="15">
        <v>290</v>
      </c>
      <c r="J342" s="15">
        <v>360</v>
      </c>
      <c r="K342" s="15" t="e">
        <v>#N/A</v>
      </c>
      <c r="L342" s="15" t="s">
        <v>985</v>
      </c>
      <c r="M342" s="15" t="s">
        <v>993</v>
      </c>
      <c r="N342" s="15" t="s">
        <v>994</v>
      </c>
      <c r="O342" s="15" t="s">
        <v>1056</v>
      </c>
      <c r="P342" s="15">
        <v>13.3</v>
      </c>
      <c r="Q342" s="15">
        <v>1364</v>
      </c>
      <c r="R342" s="15">
        <v>3001</v>
      </c>
      <c r="S342" s="15">
        <v>4433</v>
      </c>
      <c r="T342" s="15">
        <v>5934</v>
      </c>
      <c r="U342" s="15">
        <v>2370</v>
      </c>
      <c r="V342" s="97">
        <v>378</v>
      </c>
    </row>
    <row r="343" spans="1:22">
      <c r="A343" t="s">
        <v>3822</v>
      </c>
      <c r="B343" s="15" t="s">
        <v>1364</v>
      </c>
      <c r="C343" s="15">
        <v>5900</v>
      </c>
      <c r="D343" s="15">
        <v>9</v>
      </c>
      <c r="E343" s="15">
        <v>9</v>
      </c>
      <c r="F343" s="15">
        <v>9</v>
      </c>
      <c r="G343" s="15">
        <v>9</v>
      </c>
      <c r="H343" s="15">
        <v>0</v>
      </c>
      <c r="I343" s="15">
        <v>0</v>
      </c>
      <c r="J343" s="15">
        <v>0</v>
      </c>
      <c r="K343" s="15">
        <v>0</v>
      </c>
      <c r="L343" s="15" t="s">
        <v>954</v>
      </c>
      <c r="M343" s="15" t="s">
        <v>954</v>
      </c>
      <c r="N343" s="15" t="s">
        <v>954</v>
      </c>
      <c r="O343" s="15" t="s">
        <v>954</v>
      </c>
      <c r="P343" s="15">
        <v>0.2</v>
      </c>
      <c r="Q343" s="15">
        <v>1.3</v>
      </c>
      <c r="R343" s="15">
        <v>2.5</v>
      </c>
      <c r="S343" s="15">
        <v>3.8</v>
      </c>
      <c r="T343" s="15">
        <v>5.0999999999999996</v>
      </c>
      <c r="U343" s="15">
        <v>2244</v>
      </c>
      <c r="V343" s="97">
        <v>379</v>
      </c>
    </row>
    <row r="344" spans="1:22">
      <c r="A344" t="s">
        <v>3822</v>
      </c>
      <c r="B344" s="15" t="s">
        <v>1365</v>
      </c>
      <c r="C344" s="15">
        <v>7000</v>
      </c>
      <c r="D344" s="15">
        <v>12</v>
      </c>
      <c r="E344" s="15">
        <v>12</v>
      </c>
      <c r="F344" s="15">
        <v>12</v>
      </c>
      <c r="G344" s="15">
        <v>12</v>
      </c>
      <c r="H344" s="15">
        <v>0</v>
      </c>
      <c r="I344" s="15">
        <v>0</v>
      </c>
      <c r="J344" s="15">
        <v>0</v>
      </c>
      <c r="K344" s="15">
        <v>0</v>
      </c>
      <c r="L344" s="15" t="s">
        <v>954</v>
      </c>
      <c r="M344" s="15" t="s">
        <v>954</v>
      </c>
      <c r="N344" s="15" t="s">
        <v>954</v>
      </c>
      <c r="O344" s="15" t="s">
        <v>954</v>
      </c>
      <c r="P344" s="15">
        <v>0.4</v>
      </c>
      <c r="Q344" s="15">
        <v>1.9</v>
      </c>
      <c r="R344" s="15">
        <v>2.8</v>
      </c>
      <c r="S344" s="15">
        <v>4.2</v>
      </c>
      <c r="T344" s="15">
        <v>6.3</v>
      </c>
      <c r="U344" s="15">
        <v>2256</v>
      </c>
      <c r="V344" s="97">
        <v>380</v>
      </c>
    </row>
    <row r="345" spans="1:22">
      <c r="A345" t="s">
        <v>3822</v>
      </c>
      <c r="B345" s="15" t="s">
        <v>1366</v>
      </c>
      <c r="C345" s="15">
        <v>9600</v>
      </c>
      <c r="D345" s="15">
        <v>15</v>
      </c>
      <c r="E345" s="15">
        <v>15</v>
      </c>
      <c r="F345" s="15">
        <v>15</v>
      </c>
      <c r="G345" s="15">
        <v>15</v>
      </c>
      <c r="H345" s="15">
        <v>0</v>
      </c>
      <c r="I345" s="15">
        <v>0</v>
      </c>
      <c r="J345" s="15">
        <v>0</v>
      </c>
      <c r="K345" s="15">
        <v>0</v>
      </c>
      <c r="L345" s="15" t="s">
        <v>954</v>
      </c>
      <c r="M345" s="15" t="s">
        <v>954</v>
      </c>
      <c r="N345" s="15" t="s">
        <v>954</v>
      </c>
      <c r="O345" s="15" t="s">
        <v>954</v>
      </c>
      <c r="P345" s="15">
        <v>0.6</v>
      </c>
      <c r="Q345" s="15">
        <v>2.4</v>
      </c>
      <c r="R345" s="15">
        <v>3.7</v>
      </c>
      <c r="S345" s="15">
        <v>5.2</v>
      </c>
      <c r="T345" s="15">
        <v>7</v>
      </c>
      <c r="U345" s="15">
        <v>2287</v>
      </c>
      <c r="V345" s="97">
        <v>381</v>
      </c>
    </row>
    <row r="346" spans="1:22">
      <c r="A346" t="s">
        <v>3822</v>
      </c>
      <c r="B346" s="15" t="s">
        <v>1367</v>
      </c>
      <c r="C346" s="15">
        <v>10350</v>
      </c>
      <c r="D346" s="15">
        <v>18</v>
      </c>
      <c r="E346" s="15">
        <v>18</v>
      </c>
      <c r="F346" s="15">
        <v>18</v>
      </c>
      <c r="G346" s="15">
        <v>18</v>
      </c>
      <c r="H346" s="15">
        <v>0</v>
      </c>
      <c r="I346" s="15">
        <v>0</v>
      </c>
      <c r="J346" s="15">
        <v>0</v>
      </c>
      <c r="K346" s="15">
        <v>0</v>
      </c>
      <c r="L346" s="15" t="s">
        <v>954</v>
      </c>
      <c r="M346" s="15" t="s">
        <v>954</v>
      </c>
      <c r="N346" s="15" t="s">
        <v>954</v>
      </c>
      <c r="O346" s="15" t="s">
        <v>954</v>
      </c>
      <c r="P346" s="15">
        <v>0.8</v>
      </c>
      <c r="Q346" s="15">
        <v>3.3</v>
      </c>
      <c r="R346" s="15">
        <v>5</v>
      </c>
      <c r="S346" s="15">
        <v>7.2</v>
      </c>
      <c r="T346" s="15">
        <v>9.1</v>
      </c>
      <c r="U346" s="15">
        <v>2300</v>
      </c>
      <c r="V346" s="97">
        <v>382</v>
      </c>
    </row>
    <row r="347" spans="1:22">
      <c r="A347" t="s">
        <v>3822</v>
      </c>
      <c r="B347" s="15" t="s">
        <v>1580</v>
      </c>
      <c r="C347" s="15">
        <v>67000</v>
      </c>
      <c r="D347" s="15">
        <v>35</v>
      </c>
      <c r="E347" s="15">
        <v>35</v>
      </c>
      <c r="F347" s="15">
        <v>35</v>
      </c>
      <c r="G347" s="15">
        <v>35</v>
      </c>
      <c r="H347" s="15">
        <v>0</v>
      </c>
      <c r="I347" s="15">
        <v>0</v>
      </c>
      <c r="J347" s="15">
        <v>0</v>
      </c>
      <c r="K347" s="15">
        <v>0</v>
      </c>
      <c r="L347" s="15" t="s">
        <v>1563</v>
      </c>
      <c r="M347" s="15" t="s">
        <v>1563</v>
      </c>
      <c r="N347" s="15" t="s">
        <v>1563</v>
      </c>
      <c r="O347" s="15" t="s">
        <v>1563</v>
      </c>
      <c r="P347" s="15">
        <v>5.2</v>
      </c>
      <c r="Q347" s="15">
        <v>280</v>
      </c>
      <c r="R347" s="15">
        <v>560</v>
      </c>
      <c r="S347" s="15">
        <v>840</v>
      </c>
      <c r="T347" s="15">
        <v>1120</v>
      </c>
      <c r="U347" s="15">
        <v>2241</v>
      </c>
      <c r="V347" s="97">
        <v>383</v>
      </c>
    </row>
    <row r="348" spans="1:22">
      <c r="A348" t="s">
        <v>3822</v>
      </c>
      <c r="B348" s="15" t="s">
        <v>1581</v>
      </c>
      <c r="C348" s="15">
        <v>125000</v>
      </c>
      <c r="D348" s="15">
        <v>65</v>
      </c>
      <c r="E348" s="15">
        <v>65</v>
      </c>
      <c r="F348" s="15">
        <v>65</v>
      </c>
      <c r="G348" s="15">
        <v>65</v>
      </c>
      <c r="H348" s="15">
        <v>0</v>
      </c>
      <c r="I348" s="15">
        <v>0</v>
      </c>
      <c r="J348" s="15">
        <v>0</v>
      </c>
      <c r="K348" s="15">
        <v>0</v>
      </c>
      <c r="L348" s="15" t="s">
        <v>1563</v>
      </c>
      <c r="M348" s="15" t="s">
        <v>1563</v>
      </c>
      <c r="N348" s="15" t="s">
        <v>1563</v>
      </c>
      <c r="O348" s="15" t="s">
        <v>1563</v>
      </c>
      <c r="P348" s="15">
        <v>9.6999999999999993</v>
      </c>
      <c r="Q348" s="15">
        <v>520</v>
      </c>
      <c r="R348" s="15">
        <v>1040</v>
      </c>
      <c r="S348" s="15">
        <v>1560</v>
      </c>
      <c r="T348" s="15">
        <v>2080</v>
      </c>
      <c r="U348" s="15">
        <v>2261</v>
      </c>
      <c r="V348" s="97">
        <v>384</v>
      </c>
    </row>
    <row r="349" spans="1:22">
      <c r="A349" t="s">
        <v>3822</v>
      </c>
      <c r="B349" s="15" t="s">
        <v>1582</v>
      </c>
      <c r="C349" s="15">
        <v>193000</v>
      </c>
      <c r="D349" s="15">
        <v>100</v>
      </c>
      <c r="E349" s="15">
        <v>100</v>
      </c>
      <c r="F349" s="15">
        <v>100</v>
      </c>
      <c r="G349" s="15">
        <v>100</v>
      </c>
      <c r="H349" s="15">
        <v>0</v>
      </c>
      <c r="I349" s="15">
        <v>0</v>
      </c>
      <c r="J349" s="15">
        <v>0</v>
      </c>
      <c r="K349" s="15">
        <v>0</v>
      </c>
      <c r="L349" s="15" t="s">
        <v>1563</v>
      </c>
      <c r="M349" s="15" t="s">
        <v>1563</v>
      </c>
      <c r="N349" s="15" t="s">
        <v>1563</v>
      </c>
      <c r="O349" s="15" t="s">
        <v>1563</v>
      </c>
      <c r="P349" s="15">
        <v>14.9</v>
      </c>
      <c r="Q349" s="15">
        <v>790</v>
      </c>
      <c r="R349" s="15">
        <v>1580</v>
      </c>
      <c r="S349" s="15">
        <v>2370</v>
      </c>
      <c r="T349" s="15">
        <v>3160</v>
      </c>
      <c r="U349" s="15">
        <v>2265</v>
      </c>
      <c r="V349" s="97">
        <v>385</v>
      </c>
    </row>
    <row r="350" spans="1:22">
      <c r="A350" t="s">
        <v>3822</v>
      </c>
      <c r="B350" s="15" t="s">
        <v>1583</v>
      </c>
      <c r="C350" s="15">
        <v>277000</v>
      </c>
      <c r="D350" s="15">
        <v>144</v>
      </c>
      <c r="E350" s="15">
        <v>144</v>
      </c>
      <c r="F350" s="15">
        <v>144</v>
      </c>
      <c r="G350" s="15">
        <v>144</v>
      </c>
      <c r="H350" s="15">
        <v>0</v>
      </c>
      <c r="I350" s="15">
        <v>0</v>
      </c>
      <c r="J350" s="15">
        <v>0</v>
      </c>
      <c r="K350" s="15">
        <v>0</v>
      </c>
      <c r="L350" s="15" t="s">
        <v>1563</v>
      </c>
      <c r="M350" s="15" t="s">
        <v>1563</v>
      </c>
      <c r="N350" s="15" t="s">
        <v>1563</v>
      </c>
      <c r="O350" s="15" t="s">
        <v>1563</v>
      </c>
      <c r="P350" s="15">
        <v>21.5</v>
      </c>
      <c r="Q350" s="15">
        <v>1140</v>
      </c>
      <c r="R350" s="15">
        <v>2280</v>
      </c>
      <c r="S350" s="15">
        <v>3420</v>
      </c>
      <c r="T350" s="15">
        <v>4560</v>
      </c>
      <c r="U350" s="15">
        <v>2285</v>
      </c>
      <c r="V350" s="97">
        <v>386</v>
      </c>
    </row>
    <row r="351" spans="1:22">
      <c r="A351" t="s">
        <v>3822</v>
      </c>
      <c r="B351" s="15" t="s">
        <v>1584</v>
      </c>
      <c r="C351" s="15">
        <v>425000</v>
      </c>
      <c r="D351" s="15">
        <v>170</v>
      </c>
      <c r="E351" s="15">
        <v>170</v>
      </c>
      <c r="F351" s="15">
        <v>170</v>
      </c>
      <c r="G351" s="15">
        <v>170</v>
      </c>
      <c r="H351" s="15">
        <v>0</v>
      </c>
      <c r="I351" s="15">
        <v>0</v>
      </c>
      <c r="J351" s="15">
        <v>0</v>
      </c>
      <c r="K351" s="15">
        <v>0</v>
      </c>
      <c r="L351" s="15" t="s">
        <v>1563</v>
      </c>
      <c r="M351" s="15" t="s">
        <v>1563</v>
      </c>
      <c r="N351" s="15" t="s">
        <v>1563</v>
      </c>
      <c r="O351" s="15" t="s">
        <v>1563</v>
      </c>
      <c r="P351" s="15">
        <v>25.3</v>
      </c>
      <c r="Q351" s="15">
        <v>1340</v>
      </c>
      <c r="R351" s="15">
        <v>2680</v>
      </c>
      <c r="S351" s="15">
        <v>4020</v>
      </c>
      <c r="T351" s="15">
        <v>5360</v>
      </c>
      <c r="U351" s="15">
        <v>2287</v>
      </c>
      <c r="V351" s="97">
        <v>387</v>
      </c>
    </row>
    <row r="352" spans="1:22">
      <c r="A352" t="s">
        <v>3822</v>
      </c>
      <c r="B352" s="15" t="s">
        <v>1585</v>
      </c>
      <c r="C352" s="15">
        <v>660000</v>
      </c>
      <c r="D352" s="15">
        <v>220</v>
      </c>
      <c r="E352" s="15">
        <v>220</v>
      </c>
      <c r="F352" s="15">
        <v>220</v>
      </c>
      <c r="G352" s="15">
        <v>220</v>
      </c>
      <c r="H352" s="15">
        <v>0</v>
      </c>
      <c r="I352" s="15">
        <v>0</v>
      </c>
      <c r="J352" s="15">
        <v>0</v>
      </c>
      <c r="K352" s="15">
        <v>0</v>
      </c>
      <c r="L352" s="15" t="s">
        <v>1563</v>
      </c>
      <c r="M352" s="15" t="s">
        <v>1563</v>
      </c>
      <c r="N352" s="15" t="s">
        <v>1563</v>
      </c>
      <c r="O352" s="15" t="s">
        <v>1563</v>
      </c>
      <c r="P352" s="15">
        <v>55</v>
      </c>
      <c r="Q352" s="15">
        <v>1740</v>
      </c>
      <c r="R352" s="15">
        <v>3480</v>
      </c>
      <c r="S352" s="15">
        <v>5220</v>
      </c>
      <c r="T352" s="15">
        <v>6960</v>
      </c>
      <c r="U352" s="15">
        <v>2248</v>
      </c>
      <c r="V352" s="97">
        <v>388</v>
      </c>
    </row>
    <row r="353" spans="1:22">
      <c r="A353" t="s">
        <v>430</v>
      </c>
      <c r="B353" s="15" t="s">
        <v>1368</v>
      </c>
      <c r="C353" s="15">
        <v>2800</v>
      </c>
      <c r="D353" s="15">
        <v>5</v>
      </c>
      <c r="E353" s="15">
        <v>5</v>
      </c>
      <c r="F353" s="15">
        <v>4</v>
      </c>
      <c r="G353" s="15">
        <v>5</v>
      </c>
      <c r="H353" s="15">
        <v>8</v>
      </c>
      <c r="I353" s="15">
        <v>20</v>
      </c>
      <c r="J353" s="15">
        <v>30</v>
      </c>
      <c r="K353" s="15">
        <v>55</v>
      </c>
      <c r="L353" s="15" t="s">
        <v>1019</v>
      </c>
      <c r="M353" s="15" t="s">
        <v>993</v>
      </c>
      <c r="N353" s="15" t="s">
        <v>994</v>
      </c>
      <c r="O353" s="15" t="s">
        <v>1056</v>
      </c>
      <c r="P353" s="15">
        <v>1.5</v>
      </c>
      <c r="Q353" s="15">
        <v>3.2</v>
      </c>
      <c r="R353" s="15">
        <v>7</v>
      </c>
      <c r="S353" s="15">
        <v>11</v>
      </c>
      <c r="T353" s="15">
        <v>14</v>
      </c>
      <c r="U353" s="15">
        <v>2240</v>
      </c>
      <c r="V353" s="97">
        <v>389</v>
      </c>
    </row>
    <row r="354" spans="1:22">
      <c r="A354" t="s">
        <v>430</v>
      </c>
      <c r="B354" s="15" t="s">
        <v>1369</v>
      </c>
      <c r="C354" s="15">
        <v>2800</v>
      </c>
      <c r="D354" s="15">
        <v>7</v>
      </c>
      <c r="E354" s="15">
        <v>8</v>
      </c>
      <c r="F354" s="15">
        <v>6</v>
      </c>
      <c r="G354" s="15">
        <v>7</v>
      </c>
      <c r="H354" s="15">
        <v>8</v>
      </c>
      <c r="I354" s="15">
        <v>30</v>
      </c>
      <c r="J354" s="15">
        <v>55</v>
      </c>
      <c r="K354" s="15">
        <v>70</v>
      </c>
      <c r="L354" s="15" t="s">
        <v>1019</v>
      </c>
      <c r="M354" s="15" t="s">
        <v>993</v>
      </c>
      <c r="N354" s="15" t="s">
        <v>994</v>
      </c>
      <c r="O354" s="15" t="s">
        <v>1056</v>
      </c>
      <c r="P354" s="15">
        <v>1.5</v>
      </c>
      <c r="Q354" s="15">
        <v>3.3</v>
      </c>
      <c r="R354" s="15">
        <v>7</v>
      </c>
      <c r="S354" s="15">
        <v>11</v>
      </c>
      <c r="T354" s="15">
        <v>15</v>
      </c>
      <c r="U354" s="15">
        <v>2249</v>
      </c>
      <c r="V354" s="97">
        <v>390</v>
      </c>
    </row>
    <row r="355" spans="1:22">
      <c r="A355" t="s">
        <v>430</v>
      </c>
      <c r="B355" s="15" t="s">
        <v>1370</v>
      </c>
      <c r="C355" s="15">
        <v>19000</v>
      </c>
      <c r="D355" s="15">
        <v>8</v>
      </c>
      <c r="E355" s="15">
        <v>8</v>
      </c>
      <c r="F355" s="15">
        <v>7</v>
      </c>
      <c r="G355" s="15">
        <v>9</v>
      </c>
      <c r="H355" s="15">
        <v>20</v>
      </c>
      <c r="I355" s="15">
        <v>30</v>
      </c>
      <c r="J355" s="15">
        <v>55</v>
      </c>
      <c r="K355" s="15">
        <v>55</v>
      </c>
      <c r="L355" s="15" t="s">
        <v>992</v>
      </c>
      <c r="M355" s="15" t="s">
        <v>994</v>
      </c>
      <c r="N355" s="15" t="s">
        <v>1056</v>
      </c>
      <c r="O355" s="15" t="s">
        <v>1013</v>
      </c>
      <c r="P355" s="15">
        <v>2.1</v>
      </c>
      <c r="Q355" s="15">
        <v>45</v>
      </c>
      <c r="R355" s="15">
        <v>99</v>
      </c>
      <c r="S355" s="15">
        <v>147</v>
      </c>
      <c r="T355" s="15">
        <v>196</v>
      </c>
      <c r="U355" s="15">
        <v>2247</v>
      </c>
      <c r="V355" s="97">
        <v>391</v>
      </c>
    </row>
    <row r="356" spans="1:22">
      <c r="A356" t="s">
        <v>430</v>
      </c>
      <c r="B356" s="15" t="s">
        <v>1371</v>
      </c>
      <c r="C356" s="15">
        <v>19000</v>
      </c>
      <c r="D356" s="15">
        <v>11</v>
      </c>
      <c r="E356" s="15">
        <v>12</v>
      </c>
      <c r="F356" s="15">
        <v>9</v>
      </c>
      <c r="G356" s="15">
        <v>12</v>
      </c>
      <c r="H356" s="15">
        <v>20</v>
      </c>
      <c r="I356" s="15">
        <v>55</v>
      </c>
      <c r="J356" s="15">
        <v>70</v>
      </c>
      <c r="K356" s="15">
        <v>100</v>
      </c>
      <c r="L356" s="15" t="s">
        <v>992</v>
      </c>
      <c r="M356" s="15" t="s">
        <v>994</v>
      </c>
      <c r="N356" s="15" t="s">
        <v>1056</v>
      </c>
      <c r="O356" s="15" t="s">
        <v>1013</v>
      </c>
      <c r="P356" s="15">
        <v>2.1</v>
      </c>
      <c r="Q356" s="15">
        <v>47</v>
      </c>
      <c r="R356" s="15">
        <v>103</v>
      </c>
      <c r="S356" s="15">
        <v>153</v>
      </c>
      <c r="T356" s="15">
        <v>205</v>
      </c>
      <c r="U356" s="15">
        <v>2248</v>
      </c>
      <c r="V356" s="97">
        <v>392</v>
      </c>
    </row>
    <row r="357" spans="1:22">
      <c r="A357" t="s">
        <v>430</v>
      </c>
      <c r="B357" s="15" t="s">
        <v>1372</v>
      </c>
      <c r="C357" s="15">
        <v>19000</v>
      </c>
      <c r="D357" s="15">
        <v>13</v>
      </c>
      <c r="E357" s="15">
        <v>14</v>
      </c>
      <c r="F357" s="15">
        <v>11</v>
      </c>
      <c r="G357" s="15">
        <v>14</v>
      </c>
      <c r="H357" s="95">
        <v>20</v>
      </c>
      <c r="I357" s="15">
        <v>55</v>
      </c>
      <c r="J357" s="15">
        <v>70</v>
      </c>
      <c r="K357" s="15">
        <v>85</v>
      </c>
      <c r="L357" s="15" t="s">
        <v>992</v>
      </c>
      <c r="M357" s="15" t="s">
        <v>994</v>
      </c>
      <c r="N357" s="15" t="s">
        <v>1056</v>
      </c>
      <c r="O357" s="15" t="s">
        <v>1013</v>
      </c>
      <c r="P357" s="15">
        <v>2.1</v>
      </c>
      <c r="Q357" s="15">
        <v>48</v>
      </c>
      <c r="R357" s="15">
        <v>106</v>
      </c>
      <c r="S357" s="15">
        <v>156</v>
      </c>
      <c r="T357" s="15">
        <v>209</v>
      </c>
      <c r="U357" s="15">
        <v>2250</v>
      </c>
      <c r="V357" s="97">
        <v>393</v>
      </c>
    </row>
    <row r="358" spans="1:22">
      <c r="A358" t="s">
        <v>430</v>
      </c>
      <c r="B358" s="15" t="s">
        <v>1373</v>
      </c>
      <c r="C358" s="15">
        <v>36000</v>
      </c>
      <c r="D358" s="15">
        <v>15</v>
      </c>
      <c r="E358" s="15">
        <v>15</v>
      </c>
      <c r="F358" s="15">
        <v>12</v>
      </c>
      <c r="G358" s="15">
        <v>15</v>
      </c>
      <c r="H358" s="95">
        <v>20</v>
      </c>
      <c r="I358" s="15">
        <v>55</v>
      </c>
      <c r="J358" s="15">
        <v>55</v>
      </c>
      <c r="K358" s="15">
        <v>100</v>
      </c>
      <c r="L358" s="15" t="s">
        <v>983</v>
      </c>
      <c r="M358" s="15" t="s">
        <v>1023</v>
      </c>
      <c r="N358" s="15" t="s">
        <v>985</v>
      </c>
      <c r="O358" s="15" t="s">
        <v>1052</v>
      </c>
      <c r="P358" s="15">
        <v>2.4</v>
      </c>
      <c r="Q358" s="15">
        <v>136</v>
      </c>
      <c r="R358" s="15">
        <v>299</v>
      </c>
      <c r="S358" s="15">
        <v>442</v>
      </c>
      <c r="T358" s="15">
        <v>592</v>
      </c>
      <c r="U358" s="15">
        <v>2248</v>
      </c>
      <c r="V358" s="97">
        <v>394</v>
      </c>
    </row>
    <row r="359" spans="1:22">
      <c r="A359" t="s">
        <v>430</v>
      </c>
      <c r="B359" s="15" t="s">
        <v>1374</v>
      </c>
      <c r="C359" s="15">
        <v>36000</v>
      </c>
      <c r="D359" s="15">
        <v>17</v>
      </c>
      <c r="E359" s="15">
        <v>18</v>
      </c>
      <c r="F359" s="15">
        <v>14</v>
      </c>
      <c r="G359" s="15">
        <v>18</v>
      </c>
      <c r="H359" s="95">
        <v>30</v>
      </c>
      <c r="I359" s="15">
        <v>55</v>
      </c>
      <c r="J359" s="15">
        <v>55</v>
      </c>
      <c r="K359" s="15">
        <v>160</v>
      </c>
      <c r="L359" s="15" t="s">
        <v>983</v>
      </c>
      <c r="M359" s="15" t="s">
        <v>1023</v>
      </c>
      <c r="N359" s="15" t="s">
        <v>985</v>
      </c>
      <c r="O359" s="15" t="s">
        <v>1052</v>
      </c>
      <c r="P359" s="15">
        <v>2.4</v>
      </c>
      <c r="Q359" s="15">
        <v>139</v>
      </c>
      <c r="R359" s="15">
        <v>306</v>
      </c>
      <c r="S359" s="15">
        <v>452</v>
      </c>
      <c r="T359" s="15">
        <v>605</v>
      </c>
      <c r="U359" s="15">
        <v>2257</v>
      </c>
      <c r="V359" s="97">
        <v>395</v>
      </c>
    </row>
    <row r="360" spans="1:22">
      <c r="A360" t="s">
        <v>430</v>
      </c>
      <c r="B360" s="15" t="s">
        <v>1375</v>
      </c>
      <c r="C360" s="15">
        <v>40000</v>
      </c>
      <c r="D360" s="15">
        <v>19</v>
      </c>
      <c r="E360" s="15">
        <v>19</v>
      </c>
      <c r="F360" s="15">
        <v>16</v>
      </c>
      <c r="G360" s="15">
        <v>19</v>
      </c>
      <c r="H360" s="95">
        <v>30</v>
      </c>
      <c r="I360" s="15">
        <v>70</v>
      </c>
      <c r="J360" s="15">
        <v>70</v>
      </c>
      <c r="K360" s="15">
        <v>160</v>
      </c>
      <c r="L360" s="15" t="s">
        <v>991</v>
      </c>
      <c r="M360" s="15" t="s">
        <v>985</v>
      </c>
      <c r="N360" s="15" t="s">
        <v>1052</v>
      </c>
      <c r="O360" s="15" t="s">
        <v>1059</v>
      </c>
      <c r="P360" s="15">
        <v>3.4</v>
      </c>
      <c r="Q360" s="15">
        <v>157</v>
      </c>
      <c r="R360" s="15">
        <v>345</v>
      </c>
      <c r="S360" s="15">
        <v>511</v>
      </c>
      <c r="T360" s="15">
        <v>683</v>
      </c>
      <c r="U360" s="15">
        <v>2256</v>
      </c>
      <c r="V360" s="97">
        <v>396</v>
      </c>
    </row>
    <row r="361" spans="1:22">
      <c r="A361" t="s">
        <v>430</v>
      </c>
      <c r="B361" s="15" t="s">
        <v>1376</v>
      </c>
      <c r="C361" s="15">
        <v>40000</v>
      </c>
      <c r="D361" s="15">
        <v>23</v>
      </c>
      <c r="E361" s="15">
        <v>23</v>
      </c>
      <c r="F361" s="15">
        <v>19</v>
      </c>
      <c r="G361" s="15">
        <v>24</v>
      </c>
      <c r="H361" s="95">
        <v>30</v>
      </c>
      <c r="I361" s="15">
        <v>85</v>
      </c>
      <c r="J361" s="15">
        <v>70</v>
      </c>
      <c r="K361" s="15">
        <v>160</v>
      </c>
      <c r="L361" s="15" t="s">
        <v>991</v>
      </c>
      <c r="M361" s="15" t="s">
        <v>985</v>
      </c>
      <c r="N361" s="15" t="s">
        <v>1052</v>
      </c>
      <c r="O361" s="15" t="s">
        <v>1059</v>
      </c>
      <c r="P361" s="15">
        <v>3.4</v>
      </c>
      <c r="Q361" s="15">
        <v>162</v>
      </c>
      <c r="R361" s="15">
        <v>356</v>
      </c>
      <c r="S361" s="15">
        <v>527</v>
      </c>
      <c r="T361" s="15">
        <v>705</v>
      </c>
      <c r="U361" s="15">
        <v>2259</v>
      </c>
      <c r="V361" s="97">
        <v>397</v>
      </c>
    </row>
    <row r="362" spans="1:22">
      <c r="A362" t="s">
        <v>430</v>
      </c>
      <c r="B362" s="15" t="s">
        <v>1377</v>
      </c>
      <c r="C362" s="15">
        <v>41000</v>
      </c>
      <c r="D362" s="15">
        <v>14</v>
      </c>
      <c r="E362" s="15">
        <v>15</v>
      </c>
      <c r="F362" s="15">
        <v>12</v>
      </c>
      <c r="G362" s="15">
        <v>15</v>
      </c>
      <c r="H362" s="95">
        <v>20</v>
      </c>
      <c r="I362" s="15">
        <v>55</v>
      </c>
      <c r="J362" s="15">
        <v>70</v>
      </c>
      <c r="K362" s="15">
        <v>100</v>
      </c>
      <c r="L362" s="15" t="s">
        <v>977</v>
      </c>
      <c r="M362" s="15" t="s">
        <v>1019</v>
      </c>
      <c r="N362" s="15" t="s">
        <v>992</v>
      </c>
      <c r="O362" s="15" t="s">
        <v>993</v>
      </c>
      <c r="P362" s="15">
        <v>2.9</v>
      </c>
      <c r="Q362" s="15">
        <v>154</v>
      </c>
      <c r="R362" s="15">
        <v>339</v>
      </c>
      <c r="S362" s="15">
        <v>501</v>
      </c>
      <c r="T362" s="15">
        <v>670</v>
      </c>
      <c r="U362" s="15">
        <v>2258</v>
      </c>
      <c r="V362" s="97">
        <v>398</v>
      </c>
    </row>
    <row r="363" spans="1:22">
      <c r="A363" t="s">
        <v>430</v>
      </c>
      <c r="B363" s="15" t="s">
        <v>1378</v>
      </c>
      <c r="C363" s="15">
        <v>41000</v>
      </c>
      <c r="D363" s="15">
        <v>21</v>
      </c>
      <c r="E363" s="15">
        <v>23</v>
      </c>
      <c r="F363" s="15">
        <v>17</v>
      </c>
      <c r="G363" s="15">
        <v>22</v>
      </c>
      <c r="H363" s="95">
        <v>30</v>
      </c>
      <c r="I363" s="15">
        <v>70</v>
      </c>
      <c r="J363" s="15">
        <v>70</v>
      </c>
      <c r="K363" s="15">
        <v>200</v>
      </c>
      <c r="L363" s="15" t="s">
        <v>977</v>
      </c>
      <c r="M363" s="15" t="s">
        <v>1019</v>
      </c>
      <c r="N363" s="15" t="s">
        <v>992</v>
      </c>
      <c r="O363" s="15" t="s">
        <v>993</v>
      </c>
      <c r="P363" s="15">
        <v>2.9</v>
      </c>
      <c r="Q363" s="15">
        <v>164</v>
      </c>
      <c r="R363" s="15">
        <v>361</v>
      </c>
      <c r="S363" s="15">
        <v>533</v>
      </c>
      <c r="T363" s="15">
        <v>714</v>
      </c>
      <c r="U363" s="15">
        <v>2263</v>
      </c>
      <c r="V363" s="97">
        <v>399</v>
      </c>
    </row>
    <row r="364" spans="1:22">
      <c r="A364" t="s">
        <v>430</v>
      </c>
      <c r="B364" s="15" t="s">
        <v>1379</v>
      </c>
      <c r="C364" s="15">
        <v>54000</v>
      </c>
      <c r="D364" s="15">
        <v>20</v>
      </c>
      <c r="E364" s="15">
        <v>22</v>
      </c>
      <c r="F364" s="15">
        <v>16</v>
      </c>
      <c r="G364" s="15">
        <v>22</v>
      </c>
      <c r="H364" s="95">
        <v>30</v>
      </c>
      <c r="I364" s="15">
        <v>70</v>
      </c>
      <c r="J364" s="15">
        <v>55</v>
      </c>
      <c r="K364" s="15">
        <v>160</v>
      </c>
      <c r="L364" s="15" t="s">
        <v>992</v>
      </c>
      <c r="M364" s="15" t="s">
        <v>994</v>
      </c>
      <c r="N364" s="15" t="s">
        <v>1056</v>
      </c>
      <c r="O364" s="15" t="s">
        <v>1013</v>
      </c>
      <c r="P364" s="15">
        <v>4.7</v>
      </c>
      <c r="Q364" s="15">
        <v>285</v>
      </c>
      <c r="R364" s="15">
        <v>627</v>
      </c>
      <c r="S364" s="15">
        <v>927</v>
      </c>
      <c r="T364" s="15">
        <v>1240</v>
      </c>
      <c r="U364" s="15">
        <v>2260</v>
      </c>
      <c r="V364" s="97">
        <v>400</v>
      </c>
    </row>
    <row r="365" spans="1:22">
      <c r="A365" t="s">
        <v>430</v>
      </c>
      <c r="B365" s="15" t="s">
        <v>1380</v>
      </c>
      <c r="C365" s="15">
        <v>54000</v>
      </c>
      <c r="D365" s="15">
        <v>25</v>
      </c>
      <c r="E365" s="15">
        <v>26</v>
      </c>
      <c r="F365" s="15">
        <v>20</v>
      </c>
      <c r="G365" s="15">
        <v>26</v>
      </c>
      <c r="H365" s="95">
        <v>55</v>
      </c>
      <c r="I365" s="15">
        <v>85</v>
      </c>
      <c r="J365" s="15">
        <v>85</v>
      </c>
      <c r="K365" s="15">
        <v>160</v>
      </c>
      <c r="L365" s="15" t="s">
        <v>992</v>
      </c>
      <c r="M365" s="15" t="s">
        <v>994</v>
      </c>
      <c r="N365" s="15" t="s">
        <v>1056</v>
      </c>
      <c r="O365" s="15" t="s">
        <v>1013</v>
      </c>
      <c r="P365" s="15">
        <v>4.7</v>
      </c>
      <c r="Q365" s="15">
        <v>297</v>
      </c>
      <c r="R365" s="15">
        <v>653</v>
      </c>
      <c r="S365" s="15">
        <v>966</v>
      </c>
      <c r="T365" s="15">
        <v>1292</v>
      </c>
      <c r="U365" s="15">
        <v>2264</v>
      </c>
      <c r="V365" s="97">
        <v>401</v>
      </c>
    </row>
    <row r="366" spans="1:22">
      <c r="A366" t="s">
        <v>430</v>
      </c>
      <c r="B366" s="15" t="s">
        <v>1381</v>
      </c>
      <c r="C366" s="15">
        <v>54000</v>
      </c>
      <c r="D366" s="15">
        <v>30</v>
      </c>
      <c r="E366" s="15">
        <v>30</v>
      </c>
      <c r="F366" s="15">
        <v>24</v>
      </c>
      <c r="G366" s="15">
        <v>32</v>
      </c>
      <c r="H366" s="95">
        <v>55</v>
      </c>
      <c r="I366" s="15">
        <v>100</v>
      </c>
      <c r="J366" s="15">
        <v>100</v>
      </c>
      <c r="K366" s="15">
        <v>200</v>
      </c>
      <c r="L366" s="15" t="s">
        <v>992</v>
      </c>
      <c r="M366" s="15" t="s">
        <v>994</v>
      </c>
      <c r="N366" s="15" t="s">
        <v>1056</v>
      </c>
      <c r="O366" s="15" t="s">
        <v>1013</v>
      </c>
      <c r="P366" s="15">
        <v>4.7</v>
      </c>
      <c r="Q366" s="15">
        <v>309</v>
      </c>
      <c r="R366" s="15">
        <v>680</v>
      </c>
      <c r="S366" s="15">
        <v>1005</v>
      </c>
      <c r="T366" s="15">
        <v>1345</v>
      </c>
      <c r="U366" s="15">
        <v>2270</v>
      </c>
      <c r="V366" s="97">
        <v>402</v>
      </c>
    </row>
    <row r="367" spans="1:22">
      <c r="A367" t="s">
        <v>430</v>
      </c>
      <c r="B367" s="15" t="s">
        <v>1382</v>
      </c>
      <c r="C367" s="15">
        <v>56500</v>
      </c>
      <c r="D367" s="15">
        <v>27</v>
      </c>
      <c r="E367" s="15">
        <v>27</v>
      </c>
      <c r="F367" s="15">
        <v>25</v>
      </c>
      <c r="G367" s="15">
        <v>28</v>
      </c>
      <c r="H367" s="95">
        <v>70</v>
      </c>
      <c r="I367" s="15">
        <v>55</v>
      </c>
      <c r="J367" s="15">
        <v>100</v>
      </c>
      <c r="K367" s="15">
        <v>250</v>
      </c>
      <c r="L367" s="15" t="s">
        <v>993</v>
      </c>
      <c r="M367" s="15" t="s">
        <v>985</v>
      </c>
      <c r="N367" s="15" t="s">
        <v>1052</v>
      </c>
      <c r="O367" s="15" t="s">
        <v>1059</v>
      </c>
      <c r="P367" s="15">
        <v>4.9000000000000004</v>
      </c>
      <c r="Q367" s="15">
        <v>316</v>
      </c>
      <c r="R367" s="15">
        <v>695</v>
      </c>
      <c r="S367" s="15">
        <v>1027</v>
      </c>
      <c r="T367" s="15">
        <v>1375</v>
      </c>
      <c r="U367" s="15">
        <v>2330</v>
      </c>
      <c r="V367" s="97">
        <v>403</v>
      </c>
    </row>
    <row r="368" spans="1:22">
      <c r="A368" t="s">
        <v>430</v>
      </c>
      <c r="B368" s="15" t="s">
        <v>1383</v>
      </c>
      <c r="C368" s="15">
        <v>56500</v>
      </c>
      <c r="D368" s="15">
        <v>31</v>
      </c>
      <c r="E368" s="15">
        <v>31</v>
      </c>
      <c r="F368" s="15">
        <v>30</v>
      </c>
      <c r="G368" s="15">
        <v>32</v>
      </c>
      <c r="H368" s="95">
        <v>70</v>
      </c>
      <c r="I368" s="15">
        <v>85</v>
      </c>
      <c r="J368" s="15">
        <v>130</v>
      </c>
      <c r="K368" s="15">
        <v>250</v>
      </c>
      <c r="L368" s="15" t="s">
        <v>993</v>
      </c>
      <c r="M368" s="15" t="s">
        <v>985</v>
      </c>
      <c r="N368" s="15" t="s">
        <v>1052</v>
      </c>
      <c r="O368" s="15" t="s">
        <v>1059</v>
      </c>
      <c r="P368" s="15">
        <v>4.9000000000000004</v>
      </c>
      <c r="Q368" s="15">
        <v>326</v>
      </c>
      <c r="R368" s="15">
        <v>717</v>
      </c>
      <c r="S368" s="15">
        <v>1060</v>
      </c>
      <c r="T368" s="15">
        <v>1419</v>
      </c>
      <c r="U368" s="15">
        <v>2339</v>
      </c>
      <c r="V368" s="97">
        <v>404</v>
      </c>
    </row>
    <row r="369" spans="1:22">
      <c r="A369" t="s">
        <v>430</v>
      </c>
      <c r="B369" s="15" t="s">
        <v>1384</v>
      </c>
      <c r="C369" s="15">
        <v>67000</v>
      </c>
      <c r="D369" s="15">
        <v>32</v>
      </c>
      <c r="E369" s="15">
        <v>32</v>
      </c>
      <c r="F369" s="15">
        <v>30</v>
      </c>
      <c r="G369" s="15">
        <v>34</v>
      </c>
      <c r="H369" s="95">
        <v>70</v>
      </c>
      <c r="I369" s="15">
        <v>70</v>
      </c>
      <c r="J369" s="15">
        <v>130</v>
      </c>
      <c r="K369" s="15">
        <v>210</v>
      </c>
      <c r="L369" s="15" t="s">
        <v>985</v>
      </c>
      <c r="M369" s="15" t="s">
        <v>1052</v>
      </c>
      <c r="N369" s="15" t="s">
        <v>1059</v>
      </c>
      <c r="O369" s="15" t="s">
        <v>1031</v>
      </c>
      <c r="P369" s="15">
        <v>6.1</v>
      </c>
      <c r="Q369" s="15">
        <v>389</v>
      </c>
      <c r="R369" s="15">
        <v>856</v>
      </c>
      <c r="S369" s="15">
        <v>1265</v>
      </c>
      <c r="T369" s="15">
        <v>1693</v>
      </c>
      <c r="U369" s="15">
        <v>2332</v>
      </c>
      <c r="V369" s="97">
        <v>405</v>
      </c>
    </row>
    <row r="370" spans="1:22">
      <c r="A370" t="s">
        <v>430</v>
      </c>
      <c r="B370" s="15" t="s">
        <v>1385</v>
      </c>
      <c r="C370" s="15">
        <v>67000</v>
      </c>
      <c r="D370" s="15">
        <v>36</v>
      </c>
      <c r="E370" s="15">
        <v>36</v>
      </c>
      <c r="F370" s="15">
        <v>35</v>
      </c>
      <c r="G370" s="15">
        <v>38</v>
      </c>
      <c r="H370" s="95">
        <v>70</v>
      </c>
      <c r="I370" s="15">
        <v>100</v>
      </c>
      <c r="J370" s="15">
        <v>160</v>
      </c>
      <c r="K370" s="15">
        <v>250</v>
      </c>
      <c r="L370" s="15" t="s">
        <v>985</v>
      </c>
      <c r="M370" s="15" t="s">
        <v>1052</v>
      </c>
      <c r="N370" s="15" t="s">
        <v>1059</v>
      </c>
      <c r="O370" s="15" t="s">
        <v>1031</v>
      </c>
      <c r="P370" s="15">
        <v>6.1</v>
      </c>
      <c r="Q370" s="15">
        <v>401</v>
      </c>
      <c r="R370" s="15">
        <v>882</v>
      </c>
      <c r="S370" s="15">
        <v>1304</v>
      </c>
      <c r="T370" s="15">
        <v>1745</v>
      </c>
      <c r="U370" s="15">
        <v>2338</v>
      </c>
      <c r="V370" s="97">
        <v>406</v>
      </c>
    </row>
    <row r="371" spans="1:22">
      <c r="A371" t="s">
        <v>430</v>
      </c>
      <c r="B371" s="15" t="s">
        <v>1386</v>
      </c>
      <c r="C371" s="15">
        <v>52000</v>
      </c>
      <c r="D371" s="15">
        <v>28</v>
      </c>
      <c r="E371" s="15">
        <v>28</v>
      </c>
      <c r="F371" s="15">
        <v>27</v>
      </c>
      <c r="G371" s="15">
        <v>30</v>
      </c>
      <c r="H371" s="95">
        <v>70</v>
      </c>
      <c r="I371" s="15">
        <v>70</v>
      </c>
      <c r="J371" s="15">
        <v>100</v>
      </c>
      <c r="K371" s="15">
        <v>210</v>
      </c>
      <c r="L371" s="15" t="s">
        <v>992</v>
      </c>
      <c r="M371" s="15" t="s">
        <v>993</v>
      </c>
      <c r="N371" s="15" t="s">
        <v>994</v>
      </c>
      <c r="O371" s="15" t="s">
        <v>1056</v>
      </c>
      <c r="P371" s="15">
        <v>5.3</v>
      </c>
      <c r="Q371" s="15">
        <v>293</v>
      </c>
      <c r="R371" s="15">
        <v>645</v>
      </c>
      <c r="S371" s="15">
        <v>953</v>
      </c>
      <c r="T371" s="15">
        <v>1275</v>
      </c>
      <c r="U371" s="15">
        <v>2337</v>
      </c>
      <c r="V371" s="97">
        <v>407</v>
      </c>
    </row>
    <row r="372" spans="1:22">
      <c r="A372" t="s">
        <v>430</v>
      </c>
      <c r="B372" s="15" t="s">
        <v>1387</v>
      </c>
      <c r="C372" s="15">
        <v>52000</v>
      </c>
      <c r="D372" s="15">
        <v>35</v>
      </c>
      <c r="E372" s="15">
        <v>35</v>
      </c>
      <c r="F372" s="15">
        <v>33</v>
      </c>
      <c r="G372" s="15">
        <v>36</v>
      </c>
      <c r="H372" s="95">
        <v>85</v>
      </c>
      <c r="I372" s="15">
        <v>85</v>
      </c>
      <c r="J372" s="15">
        <v>130</v>
      </c>
      <c r="K372" s="15">
        <v>250</v>
      </c>
      <c r="L372" s="15" t="s">
        <v>992</v>
      </c>
      <c r="M372" s="15" t="s">
        <v>993</v>
      </c>
      <c r="N372" s="15" t="s">
        <v>994</v>
      </c>
      <c r="O372" s="15" t="s">
        <v>1056</v>
      </c>
      <c r="P372" s="15">
        <v>5.3</v>
      </c>
      <c r="Q372" s="15">
        <v>309</v>
      </c>
      <c r="R372" s="15">
        <v>680</v>
      </c>
      <c r="S372" s="15">
        <v>1005</v>
      </c>
      <c r="T372" s="15">
        <v>1345</v>
      </c>
      <c r="U372" s="15">
        <v>2340</v>
      </c>
      <c r="V372" s="97">
        <v>408</v>
      </c>
    </row>
    <row r="373" spans="1:22">
      <c r="A373" t="s">
        <v>430</v>
      </c>
      <c r="B373" s="15" t="s">
        <v>1388</v>
      </c>
      <c r="C373" s="15">
        <v>71000</v>
      </c>
      <c r="D373" s="15">
        <v>40</v>
      </c>
      <c r="E373" s="15">
        <v>40</v>
      </c>
      <c r="F373" s="15">
        <v>38</v>
      </c>
      <c r="G373" s="15">
        <v>42</v>
      </c>
      <c r="H373" s="95">
        <v>70</v>
      </c>
      <c r="I373" s="15">
        <v>130</v>
      </c>
      <c r="J373" s="15">
        <v>160</v>
      </c>
      <c r="K373" s="15">
        <v>310</v>
      </c>
      <c r="L373" s="15" t="s">
        <v>1085</v>
      </c>
      <c r="M373" s="15" t="s">
        <v>1052</v>
      </c>
      <c r="N373" s="15" t="s">
        <v>1059</v>
      </c>
      <c r="O373" s="15" t="s">
        <v>1031</v>
      </c>
      <c r="P373" s="15">
        <v>8.1999999999999993</v>
      </c>
      <c r="Q373" s="15">
        <v>547</v>
      </c>
      <c r="R373" s="15">
        <v>1203</v>
      </c>
      <c r="S373" s="15">
        <v>1778</v>
      </c>
      <c r="T373" s="15">
        <v>2380</v>
      </c>
      <c r="U373" s="15">
        <v>2338</v>
      </c>
      <c r="V373" s="97">
        <v>409</v>
      </c>
    </row>
    <row r="374" spans="1:22">
      <c r="A374" t="s">
        <v>430</v>
      </c>
      <c r="B374" s="15" t="s">
        <v>1389</v>
      </c>
      <c r="C374" s="15">
        <v>71000</v>
      </c>
      <c r="D374" s="15">
        <v>45</v>
      </c>
      <c r="E374" s="15">
        <v>45</v>
      </c>
      <c r="F374" s="15">
        <v>42</v>
      </c>
      <c r="G374" s="15">
        <v>48</v>
      </c>
      <c r="H374" s="95">
        <v>85</v>
      </c>
      <c r="I374" s="15">
        <v>130</v>
      </c>
      <c r="J374" s="15">
        <v>200</v>
      </c>
      <c r="K374" s="15">
        <v>310</v>
      </c>
      <c r="L374" s="15" t="s">
        <v>1085</v>
      </c>
      <c r="M374" s="15" t="s">
        <v>1052</v>
      </c>
      <c r="N374" s="15" t="s">
        <v>1059</v>
      </c>
      <c r="O374" s="15" t="s">
        <v>1031</v>
      </c>
      <c r="P374" s="15">
        <v>8.1999999999999993</v>
      </c>
      <c r="Q374" s="15">
        <v>566</v>
      </c>
      <c r="R374" s="15">
        <v>1245</v>
      </c>
      <c r="S374" s="15">
        <v>1840</v>
      </c>
      <c r="T374" s="15">
        <v>2463</v>
      </c>
      <c r="U374" s="15">
        <v>2343</v>
      </c>
      <c r="V374" s="97">
        <v>410</v>
      </c>
    </row>
    <row r="375" spans="1:22">
      <c r="A375" t="s">
        <v>430</v>
      </c>
      <c r="B375" s="15" t="s">
        <v>1390</v>
      </c>
      <c r="C375" s="15">
        <v>71000</v>
      </c>
      <c r="D375" s="15">
        <v>47</v>
      </c>
      <c r="E375" s="15">
        <v>47</v>
      </c>
      <c r="F375" s="15">
        <v>45</v>
      </c>
      <c r="G375" s="15">
        <v>50</v>
      </c>
      <c r="H375" s="95">
        <v>100</v>
      </c>
      <c r="I375" s="15">
        <v>160</v>
      </c>
      <c r="J375" s="15">
        <v>200</v>
      </c>
      <c r="K375" s="15">
        <v>350</v>
      </c>
      <c r="L375" s="15" t="s">
        <v>1085</v>
      </c>
      <c r="M375" s="15" t="s">
        <v>1052</v>
      </c>
      <c r="N375" s="15" t="s">
        <v>1059</v>
      </c>
      <c r="O375" s="15" t="s">
        <v>1031</v>
      </c>
      <c r="P375" s="15">
        <v>8.1999999999999993</v>
      </c>
      <c r="Q375" s="15">
        <v>574</v>
      </c>
      <c r="R375" s="15">
        <v>1263</v>
      </c>
      <c r="S375" s="15">
        <v>1866</v>
      </c>
      <c r="T375" s="15">
        <v>2497</v>
      </c>
      <c r="U375" s="15">
        <v>2349</v>
      </c>
      <c r="V375" s="97">
        <v>411</v>
      </c>
    </row>
    <row r="376" spans="1:22">
      <c r="A376" t="s">
        <v>430</v>
      </c>
      <c r="B376" s="15" t="s">
        <v>1391</v>
      </c>
      <c r="C376" s="15">
        <v>68000</v>
      </c>
      <c r="D376" s="15">
        <v>42</v>
      </c>
      <c r="E376" s="15">
        <v>42</v>
      </c>
      <c r="F376" s="15">
        <v>40</v>
      </c>
      <c r="G376" s="15">
        <v>44</v>
      </c>
      <c r="H376" s="95">
        <v>85</v>
      </c>
      <c r="I376" s="15">
        <v>130</v>
      </c>
      <c r="J376" s="15">
        <v>130</v>
      </c>
      <c r="K376" s="15">
        <v>310</v>
      </c>
      <c r="L376" s="15" t="s">
        <v>1019</v>
      </c>
      <c r="M376" s="15" t="s">
        <v>992</v>
      </c>
      <c r="N376" s="15" t="s">
        <v>993</v>
      </c>
      <c r="O376" s="15" t="s">
        <v>994</v>
      </c>
      <c r="P376" s="15">
        <v>11.1</v>
      </c>
      <c r="Q376" s="15">
        <v>425</v>
      </c>
      <c r="R376" s="15">
        <v>935</v>
      </c>
      <c r="S376" s="15">
        <v>1382</v>
      </c>
      <c r="T376" s="15">
        <v>1849</v>
      </c>
      <c r="U376" s="15">
        <v>2340</v>
      </c>
      <c r="V376" s="97">
        <v>412</v>
      </c>
    </row>
    <row r="377" spans="1:22">
      <c r="A377" t="s">
        <v>430</v>
      </c>
      <c r="B377" s="15" t="s">
        <v>1392</v>
      </c>
      <c r="C377" s="15">
        <v>68000</v>
      </c>
      <c r="D377" s="15">
        <v>46</v>
      </c>
      <c r="E377" s="15">
        <v>46</v>
      </c>
      <c r="F377" s="15">
        <v>44</v>
      </c>
      <c r="G377" s="15">
        <v>46</v>
      </c>
      <c r="H377" s="95">
        <v>85</v>
      </c>
      <c r="I377" s="15">
        <v>160</v>
      </c>
      <c r="J377" s="15">
        <v>160</v>
      </c>
      <c r="K377" s="15">
        <v>310</v>
      </c>
      <c r="L377" s="15" t="s">
        <v>1019</v>
      </c>
      <c r="M377" s="15" t="s">
        <v>992</v>
      </c>
      <c r="N377" s="15" t="s">
        <v>993</v>
      </c>
      <c r="O377" s="15" t="s">
        <v>994</v>
      </c>
      <c r="P377" s="15">
        <v>11.3</v>
      </c>
      <c r="Q377" s="15">
        <v>437</v>
      </c>
      <c r="R377" s="15">
        <v>961</v>
      </c>
      <c r="S377" s="15">
        <v>1421</v>
      </c>
      <c r="T377" s="15">
        <v>1901</v>
      </c>
      <c r="U377" s="15">
        <v>2343</v>
      </c>
      <c r="V377" s="97">
        <v>413</v>
      </c>
    </row>
    <row r="378" spans="1:22">
      <c r="A378" t="s">
        <v>430</v>
      </c>
      <c r="B378" s="15" t="s">
        <v>1393</v>
      </c>
      <c r="C378" s="15">
        <v>68000</v>
      </c>
      <c r="D378" s="15">
        <v>49</v>
      </c>
      <c r="E378" s="15">
        <v>49</v>
      </c>
      <c r="F378" s="15">
        <v>46</v>
      </c>
      <c r="G378" s="15">
        <v>50</v>
      </c>
      <c r="H378" s="95">
        <v>85</v>
      </c>
      <c r="I378" s="15">
        <v>160</v>
      </c>
      <c r="J378" s="15">
        <v>200</v>
      </c>
      <c r="K378" s="15">
        <v>350</v>
      </c>
      <c r="L378" s="15" t="s">
        <v>991</v>
      </c>
      <c r="M378" s="15" t="s">
        <v>1023</v>
      </c>
      <c r="N378" s="15" t="s">
        <v>985</v>
      </c>
      <c r="O378" s="15" t="s">
        <v>1052</v>
      </c>
      <c r="P378" s="15">
        <v>11.3</v>
      </c>
      <c r="Q378" s="15">
        <v>446</v>
      </c>
      <c r="R378" s="15">
        <v>981</v>
      </c>
      <c r="S378" s="15">
        <v>1450</v>
      </c>
      <c r="T378" s="15">
        <v>1941</v>
      </c>
      <c r="U378" s="15">
        <v>2348</v>
      </c>
      <c r="V378" s="97">
        <v>414</v>
      </c>
    </row>
    <row r="379" spans="1:22">
      <c r="A379" t="s">
        <v>430</v>
      </c>
      <c r="B379" s="15" t="s">
        <v>1394</v>
      </c>
      <c r="C379" s="15">
        <v>88500</v>
      </c>
      <c r="D379" s="15">
        <v>50</v>
      </c>
      <c r="E379" s="15">
        <v>50</v>
      </c>
      <c r="F379" s="15">
        <v>48</v>
      </c>
      <c r="G379" s="15">
        <v>52</v>
      </c>
      <c r="H379" s="95">
        <v>85</v>
      </c>
      <c r="I379" s="15">
        <v>200</v>
      </c>
      <c r="J379" s="15">
        <v>210</v>
      </c>
      <c r="K379" s="15">
        <v>350</v>
      </c>
      <c r="L379" s="15" t="s">
        <v>992</v>
      </c>
      <c r="M379" s="15" t="s">
        <v>1023</v>
      </c>
      <c r="N379" s="15" t="s">
        <v>985</v>
      </c>
      <c r="O379" s="15" t="s">
        <v>1052</v>
      </c>
      <c r="P379" s="15">
        <v>14.7</v>
      </c>
      <c r="Q379" s="15">
        <v>730</v>
      </c>
      <c r="R379" s="15">
        <v>1606</v>
      </c>
      <c r="S379" s="15">
        <v>2373</v>
      </c>
      <c r="T379" s="15">
        <v>3176</v>
      </c>
      <c r="U379" s="15">
        <v>2362</v>
      </c>
      <c r="V379" s="97">
        <v>415</v>
      </c>
    </row>
    <row r="380" spans="1:22">
      <c r="A380" t="s">
        <v>430</v>
      </c>
      <c r="B380" s="15" t="s">
        <v>1395</v>
      </c>
      <c r="C380" s="15">
        <v>88500</v>
      </c>
      <c r="D380" s="15">
        <v>56</v>
      </c>
      <c r="E380" s="15">
        <v>56</v>
      </c>
      <c r="F380" s="15">
        <v>52</v>
      </c>
      <c r="G380" s="15">
        <v>58</v>
      </c>
      <c r="H380" s="95">
        <v>85</v>
      </c>
      <c r="I380" s="15">
        <v>210</v>
      </c>
      <c r="J380" s="15">
        <v>250</v>
      </c>
      <c r="K380" s="15">
        <v>390</v>
      </c>
      <c r="L380" s="15" t="s">
        <v>992</v>
      </c>
      <c r="M380" s="15" t="s">
        <v>1023</v>
      </c>
      <c r="N380" s="15" t="s">
        <v>985</v>
      </c>
      <c r="O380" s="15" t="s">
        <v>1052</v>
      </c>
      <c r="P380" s="15">
        <v>14.7</v>
      </c>
      <c r="Q380" s="15">
        <v>759</v>
      </c>
      <c r="R380" s="15">
        <v>1670</v>
      </c>
      <c r="S380" s="15">
        <v>2467</v>
      </c>
      <c r="T380" s="15">
        <v>3302</v>
      </c>
      <c r="U380" s="15">
        <v>2368</v>
      </c>
      <c r="V380" s="97">
        <v>416</v>
      </c>
    </row>
    <row r="381" spans="1:22">
      <c r="A381" t="s">
        <v>430</v>
      </c>
      <c r="B381" s="15" t="s">
        <v>1396</v>
      </c>
      <c r="C381" s="15">
        <v>88500</v>
      </c>
      <c r="D381" s="15">
        <v>58</v>
      </c>
      <c r="E381" s="15">
        <v>58</v>
      </c>
      <c r="F381" s="15">
        <v>56</v>
      </c>
      <c r="G381" s="15">
        <v>60</v>
      </c>
      <c r="H381" s="95">
        <v>100</v>
      </c>
      <c r="I381" s="15">
        <v>250</v>
      </c>
      <c r="J381" s="15">
        <v>310</v>
      </c>
      <c r="K381" s="15">
        <v>390</v>
      </c>
      <c r="L381" s="15" t="s">
        <v>992</v>
      </c>
      <c r="M381" s="15" t="s">
        <v>1023</v>
      </c>
      <c r="N381" s="15" t="s">
        <v>985</v>
      </c>
      <c r="O381" s="15" t="s">
        <v>1052</v>
      </c>
      <c r="P381" s="15">
        <v>14.7</v>
      </c>
      <c r="Q381" s="15">
        <v>769</v>
      </c>
      <c r="R381" s="15">
        <v>1692</v>
      </c>
      <c r="S381" s="15">
        <v>2500</v>
      </c>
      <c r="T381" s="15">
        <v>3346</v>
      </c>
      <c r="U381" s="15">
        <v>2370</v>
      </c>
      <c r="V381" s="97">
        <v>417</v>
      </c>
    </row>
    <row r="382" spans="1:22">
      <c r="A382" t="s">
        <v>430</v>
      </c>
      <c r="B382" s="15" t="s">
        <v>1397</v>
      </c>
      <c r="C382" s="15">
        <v>96000</v>
      </c>
      <c r="D382" s="15">
        <v>54</v>
      </c>
      <c r="E382" s="15">
        <v>54</v>
      </c>
      <c r="F382" s="15">
        <v>50</v>
      </c>
      <c r="G382" s="15">
        <v>56</v>
      </c>
      <c r="H382" s="95">
        <v>130</v>
      </c>
      <c r="I382" s="15">
        <v>210</v>
      </c>
      <c r="J382" s="15">
        <v>350</v>
      </c>
      <c r="K382" s="15">
        <v>390</v>
      </c>
      <c r="L382" s="15" t="s">
        <v>991</v>
      </c>
      <c r="M382" s="15" t="s">
        <v>993</v>
      </c>
      <c r="N382" s="15" t="s">
        <v>994</v>
      </c>
      <c r="O382" s="15" t="s">
        <v>1056</v>
      </c>
      <c r="P382" s="15">
        <v>15.4</v>
      </c>
      <c r="Q382" s="15">
        <v>813</v>
      </c>
      <c r="R382" s="15">
        <v>1789</v>
      </c>
      <c r="S382" s="15">
        <v>2643</v>
      </c>
      <c r="T382" s="15">
        <v>3537</v>
      </c>
      <c r="U382" s="15">
        <v>2364</v>
      </c>
      <c r="V382" s="97">
        <v>418</v>
      </c>
    </row>
    <row r="383" spans="1:22">
      <c r="A383" t="s">
        <v>430</v>
      </c>
      <c r="B383" s="15" t="s">
        <v>1398</v>
      </c>
      <c r="C383" s="15">
        <v>96000</v>
      </c>
      <c r="D383" s="15">
        <v>61</v>
      </c>
      <c r="E383" s="15">
        <v>61</v>
      </c>
      <c r="F383" s="15">
        <v>58</v>
      </c>
      <c r="G383" s="15">
        <v>64</v>
      </c>
      <c r="H383" s="95">
        <v>130</v>
      </c>
      <c r="I383" s="15">
        <v>310</v>
      </c>
      <c r="J383" s="15">
        <v>390</v>
      </c>
      <c r="K383" s="15">
        <v>390</v>
      </c>
      <c r="L383" s="15" t="s">
        <v>991</v>
      </c>
      <c r="M383" s="15" t="s">
        <v>993</v>
      </c>
      <c r="N383" s="15" t="s">
        <v>994</v>
      </c>
      <c r="O383" s="15" t="s">
        <v>1056</v>
      </c>
      <c r="P383" s="15">
        <v>15.4</v>
      </c>
      <c r="Q383" s="15">
        <v>850</v>
      </c>
      <c r="R383" s="15">
        <v>1870</v>
      </c>
      <c r="S383" s="15">
        <v>2763</v>
      </c>
      <c r="T383" s="15">
        <v>3698</v>
      </c>
      <c r="U383" s="15">
        <v>2371</v>
      </c>
      <c r="V383" s="97">
        <v>419</v>
      </c>
    </row>
    <row r="384" spans="1:22">
      <c r="A384" t="s">
        <v>3480</v>
      </c>
      <c r="B384" s="15" t="s">
        <v>1399</v>
      </c>
      <c r="C384" s="15">
        <v>6000</v>
      </c>
      <c r="D384" s="15">
        <v>15</v>
      </c>
      <c r="E384" s="15">
        <v>15</v>
      </c>
      <c r="F384" s="15">
        <v>12</v>
      </c>
      <c r="G384" s="15">
        <v>16</v>
      </c>
      <c r="H384" s="16">
        <v>22</v>
      </c>
      <c r="I384" s="15">
        <v>40</v>
      </c>
      <c r="J384" s="15">
        <v>45</v>
      </c>
      <c r="K384" s="15">
        <v>110</v>
      </c>
      <c r="L384" s="15" t="s">
        <v>1400</v>
      </c>
      <c r="M384" s="15" t="s">
        <v>1170</v>
      </c>
      <c r="N384" s="15" t="s">
        <v>1401</v>
      </c>
      <c r="O384" s="15" t="s">
        <v>1402</v>
      </c>
      <c r="P384" s="15">
        <v>0.5</v>
      </c>
      <c r="Q384" s="15">
        <v>65</v>
      </c>
      <c r="R384" s="15">
        <v>145</v>
      </c>
      <c r="S384" s="15">
        <v>212</v>
      </c>
      <c r="T384" s="15">
        <v>283</v>
      </c>
      <c r="U384" s="15">
        <v>2231</v>
      </c>
      <c r="V384" s="97">
        <v>420</v>
      </c>
    </row>
    <row r="385" spans="1:22">
      <c r="A385" t="s">
        <v>3480</v>
      </c>
      <c r="B385" s="15" t="s">
        <v>1403</v>
      </c>
      <c r="C385" s="15">
        <v>6000</v>
      </c>
      <c r="D385" s="15">
        <v>17</v>
      </c>
      <c r="E385" s="15">
        <v>17</v>
      </c>
      <c r="F385" s="15">
        <v>14</v>
      </c>
      <c r="G385" s="15">
        <v>18</v>
      </c>
      <c r="H385" s="16">
        <v>22</v>
      </c>
      <c r="I385" s="15">
        <v>40</v>
      </c>
      <c r="J385" s="15">
        <v>85</v>
      </c>
      <c r="K385" s="15">
        <v>110</v>
      </c>
      <c r="L385" s="15" t="s">
        <v>1404</v>
      </c>
      <c r="M385" s="15" t="s">
        <v>1170</v>
      </c>
      <c r="N385" s="15" t="s">
        <v>1401</v>
      </c>
      <c r="O385" s="15" t="s">
        <v>1402</v>
      </c>
      <c r="P385" s="15">
        <v>0.5</v>
      </c>
      <c r="Q385" s="15">
        <v>85</v>
      </c>
      <c r="R385" s="15">
        <v>180</v>
      </c>
      <c r="S385" s="15">
        <v>277</v>
      </c>
      <c r="T385" s="15">
        <v>370</v>
      </c>
      <c r="U385" s="15">
        <v>2246</v>
      </c>
      <c r="V385" s="97">
        <v>421</v>
      </c>
    </row>
    <row r="386" spans="1:22">
      <c r="A386" t="s">
        <v>3480</v>
      </c>
      <c r="B386" s="15" t="s">
        <v>1405</v>
      </c>
      <c r="C386" s="15">
        <v>1400</v>
      </c>
      <c r="D386" s="15">
        <v>8</v>
      </c>
      <c r="E386" s="15">
        <v>9</v>
      </c>
      <c r="F386" s="15">
        <v>6</v>
      </c>
      <c r="G386" s="15">
        <v>9</v>
      </c>
      <c r="H386" s="16">
        <v>2</v>
      </c>
      <c r="I386" s="15">
        <v>22</v>
      </c>
      <c r="J386" s="15">
        <v>40</v>
      </c>
      <c r="K386" s="15">
        <v>90</v>
      </c>
      <c r="L386" s="15" t="s">
        <v>976</v>
      </c>
      <c r="M386" s="15" t="s">
        <v>982</v>
      </c>
      <c r="N386" s="15" t="s">
        <v>983</v>
      </c>
      <c r="O386" s="15" t="s">
        <v>991</v>
      </c>
      <c r="P386" s="15">
        <v>0.2</v>
      </c>
      <c r="Q386" s="15">
        <v>20</v>
      </c>
      <c r="R386" s="15">
        <v>45</v>
      </c>
      <c r="S386" s="15">
        <v>65</v>
      </c>
      <c r="T386" s="15">
        <v>87</v>
      </c>
      <c r="U386" s="15">
        <v>2239</v>
      </c>
      <c r="V386" s="97">
        <v>422</v>
      </c>
    </row>
    <row r="387" spans="1:22">
      <c r="A387" t="s">
        <v>3480</v>
      </c>
      <c r="B387" s="15" t="s">
        <v>1406</v>
      </c>
      <c r="C387" s="15">
        <v>1900</v>
      </c>
      <c r="D387" s="15">
        <v>11</v>
      </c>
      <c r="E387" s="15">
        <v>11</v>
      </c>
      <c r="F387" s="15">
        <v>9</v>
      </c>
      <c r="G387" s="15">
        <v>12</v>
      </c>
      <c r="H387" s="16">
        <v>2</v>
      </c>
      <c r="I387" s="15">
        <v>22</v>
      </c>
      <c r="J387" s="15">
        <v>22</v>
      </c>
      <c r="K387" s="15">
        <v>85</v>
      </c>
      <c r="L387" s="15" t="s">
        <v>992</v>
      </c>
      <c r="M387" s="15" t="s">
        <v>982</v>
      </c>
      <c r="N387" s="15" t="s">
        <v>983</v>
      </c>
      <c r="O387" s="15" t="s">
        <v>991</v>
      </c>
      <c r="P387" s="15">
        <v>0.3</v>
      </c>
      <c r="Q387" s="15">
        <v>34</v>
      </c>
      <c r="R387" s="15">
        <v>75</v>
      </c>
      <c r="S387" s="15">
        <v>111</v>
      </c>
      <c r="T387" s="15">
        <v>148</v>
      </c>
      <c r="U387" s="15">
        <v>2272</v>
      </c>
      <c r="V387" s="97">
        <v>423</v>
      </c>
    </row>
    <row r="388" spans="1:22">
      <c r="A388" t="s">
        <v>3480</v>
      </c>
      <c r="B388" s="15" t="s">
        <v>1407</v>
      </c>
      <c r="C388" s="15">
        <v>3000</v>
      </c>
      <c r="D388" s="15">
        <v>6</v>
      </c>
      <c r="E388" s="15">
        <v>6</v>
      </c>
      <c r="F388" s="15">
        <v>5</v>
      </c>
      <c r="G388" s="15">
        <v>7</v>
      </c>
      <c r="H388" s="16">
        <v>2</v>
      </c>
      <c r="I388" s="15">
        <v>22</v>
      </c>
      <c r="J388" s="15">
        <v>40</v>
      </c>
      <c r="K388" s="15">
        <v>60</v>
      </c>
      <c r="L388" s="15" t="s">
        <v>1408</v>
      </c>
      <c r="M388" s="15" t="s">
        <v>978</v>
      </c>
      <c r="N388" s="15" t="s">
        <v>1019</v>
      </c>
      <c r="O388" s="15" t="s">
        <v>992</v>
      </c>
      <c r="P388" s="15">
        <v>0.4</v>
      </c>
      <c r="Q388" s="15">
        <v>38</v>
      </c>
      <c r="R388" s="15">
        <v>80</v>
      </c>
      <c r="S388" s="15">
        <v>124</v>
      </c>
      <c r="T388" s="15">
        <v>166</v>
      </c>
      <c r="U388" s="15">
        <v>2242</v>
      </c>
      <c r="V388" s="97">
        <v>424</v>
      </c>
    </row>
    <row r="389" spans="1:22">
      <c r="A389" t="s">
        <v>3480</v>
      </c>
      <c r="B389" s="15" t="s">
        <v>1409</v>
      </c>
      <c r="C389" s="15">
        <v>3000</v>
      </c>
      <c r="D389" s="15">
        <v>10</v>
      </c>
      <c r="E389" s="15">
        <v>10</v>
      </c>
      <c r="F389" s="15">
        <v>8</v>
      </c>
      <c r="G389" s="15">
        <v>11</v>
      </c>
      <c r="H389" s="16">
        <v>2</v>
      </c>
      <c r="I389" s="15">
        <v>22</v>
      </c>
      <c r="J389" s="15">
        <v>40</v>
      </c>
      <c r="K389" s="15">
        <v>110</v>
      </c>
      <c r="L389" s="15" t="s">
        <v>1408</v>
      </c>
      <c r="M389" s="15" t="s">
        <v>978</v>
      </c>
      <c r="N389" s="15" t="s">
        <v>1019</v>
      </c>
      <c r="O389" s="15" t="s">
        <v>992</v>
      </c>
      <c r="P389" s="15">
        <v>0.6</v>
      </c>
      <c r="Q389" s="15">
        <v>41</v>
      </c>
      <c r="R389" s="15">
        <v>90</v>
      </c>
      <c r="S389" s="15">
        <v>134</v>
      </c>
      <c r="T389" s="15">
        <v>179</v>
      </c>
      <c r="U389" s="15">
        <v>2259</v>
      </c>
      <c r="V389" s="97">
        <v>425</v>
      </c>
    </row>
    <row r="390" spans="1:22">
      <c r="A390" t="s">
        <v>3480</v>
      </c>
      <c r="B390" s="15" t="s">
        <v>1410</v>
      </c>
      <c r="C390" s="15">
        <v>10000</v>
      </c>
      <c r="D390" s="15">
        <v>12</v>
      </c>
      <c r="E390" s="15">
        <v>12</v>
      </c>
      <c r="F390" s="15">
        <v>10</v>
      </c>
      <c r="G390" s="15">
        <v>13</v>
      </c>
      <c r="H390" s="16">
        <v>22</v>
      </c>
      <c r="I390" s="15">
        <v>22</v>
      </c>
      <c r="J390" s="15">
        <v>85</v>
      </c>
      <c r="K390" s="15">
        <v>110</v>
      </c>
      <c r="L390" s="15" t="s">
        <v>1059</v>
      </c>
      <c r="M390" s="15" t="s">
        <v>1031</v>
      </c>
      <c r="N390" s="15" t="s">
        <v>1032</v>
      </c>
      <c r="O390" s="15" t="s">
        <v>959</v>
      </c>
      <c r="P390" s="15">
        <v>1</v>
      </c>
      <c r="Q390" s="15">
        <v>200</v>
      </c>
      <c r="R390" s="15">
        <v>440</v>
      </c>
      <c r="S390" s="15">
        <v>650</v>
      </c>
      <c r="T390" s="15">
        <v>870</v>
      </c>
      <c r="U390" s="15">
        <v>2250</v>
      </c>
      <c r="V390" s="97">
        <v>426</v>
      </c>
    </row>
    <row r="391" spans="1:22">
      <c r="A391" t="s">
        <v>3480</v>
      </c>
      <c r="B391" s="15" t="s">
        <v>1411</v>
      </c>
      <c r="C391" s="15">
        <v>12000</v>
      </c>
      <c r="D391" s="15">
        <v>16</v>
      </c>
      <c r="E391" s="15">
        <v>16</v>
      </c>
      <c r="F391" s="15">
        <v>14</v>
      </c>
      <c r="G391" s="15">
        <v>17</v>
      </c>
      <c r="H391" s="16">
        <v>22</v>
      </c>
      <c r="I391" s="15">
        <v>40</v>
      </c>
      <c r="J391" s="15">
        <v>85</v>
      </c>
      <c r="K391" s="15">
        <v>110</v>
      </c>
      <c r="L391" s="15" t="s">
        <v>1013</v>
      </c>
      <c r="M391" s="15" t="s">
        <v>1031</v>
      </c>
      <c r="N391" s="15" t="s">
        <v>1032</v>
      </c>
      <c r="O391" s="15" t="s">
        <v>959</v>
      </c>
      <c r="P391" s="15">
        <v>1.2</v>
      </c>
      <c r="Q391" s="15">
        <v>245</v>
      </c>
      <c r="R391" s="15">
        <v>539</v>
      </c>
      <c r="S391" s="15">
        <v>797</v>
      </c>
      <c r="T391" s="15">
        <v>1066</v>
      </c>
      <c r="U391" s="15">
        <v>2257</v>
      </c>
      <c r="V391" s="97">
        <v>427</v>
      </c>
    </row>
    <row r="392" spans="1:22">
      <c r="A392" t="s">
        <v>3480</v>
      </c>
      <c r="B392" s="15" t="s">
        <v>1412</v>
      </c>
      <c r="C392" s="15">
        <v>15000</v>
      </c>
      <c r="D392" s="15">
        <v>20</v>
      </c>
      <c r="E392" s="15">
        <v>20</v>
      </c>
      <c r="F392" s="15">
        <v>17</v>
      </c>
      <c r="G392" s="15">
        <v>21</v>
      </c>
      <c r="H392" s="16">
        <v>22</v>
      </c>
      <c r="I392" s="15">
        <v>40</v>
      </c>
      <c r="J392" s="15">
        <v>90</v>
      </c>
      <c r="K392" s="15">
        <v>110</v>
      </c>
      <c r="L392" s="15" t="s">
        <v>1404</v>
      </c>
      <c r="M392" s="15" t="s">
        <v>1170</v>
      </c>
      <c r="N392" s="15" t="s">
        <v>1401</v>
      </c>
      <c r="O392" s="15" t="s">
        <v>1402</v>
      </c>
      <c r="P392" s="15">
        <v>1.6</v>
      </c>
      <c r="Q392" s="15">
        <v>309</v>
      </c>
      <c r="R392" s="15">
        <v>680</v>
      </c>
      <c r="S392" s="15">
        <v>1005</v>
      </c>
      <c r="T392" s="15">
        <v>1345</v>
      </c>
      <c r="U392" s="15">
        <v>2269</v>
      </c>
      <c r="V392" s="97">
        <v>428</v>
      </c>
    </row>
    <row r="393" spans="1:22">
      <c r="A393" t="s">
        <v>3480</v>
      </c>
      <c r="B393" s="15" t="s">
        <v>1413</v>
      </c>
      <c r="C393" s="15">
        <v>8000</v>
      </c>
      <c r="D393" s="15">
        <v>10</v>
      </c>
      <c r="E393" s="15">
        <v>10</v>
      </c>
      <c r="F393" s="15">
        <v>9</v>
      </c>
      <c r="G393" s="15">
        <v>11</v>
      </c>
      <c r="H393" s="16">
        <v>22</v>
      </c>
      <c r="I393" s="15">
        <v>22</v>
      </c>
      <c r="J393" s="15">
        <v>85</v>
      </c>
      <c r="K393" s="15">
        <v>110</v>
      </c>
      <c r="L393" s="15" t="s">
        <v>1056</v>
      </c>
      <c r="M393" s="15" t="s">
        <v>1013</v>
      </c>
      <c r="N393" s="15" t="s">
        <v>1014</v>
      </c>
      <c r="O393" s="15" t="s">
        <v>1015</v>
      </c>
      <c r="P393" s="15">
        <v>0.8</v>
      </c>
      <c r="Q393" s="15">
        <v>175</v>
      </c>
      <c r="R393" s="15">
        <v>390</v>
      </c>
      <c r="S393" s="15">
        <v>569</v>
      </c>
      <c r="T393" s="15">
        <v>762</v>
      </c>
      <c r="U393" s="15">
        <v>2261</v>
      </c>
      <c r="V393" s="97">
        <v>429</v>
      </c>
    </row>
    <row r="394" spans="1:22">
      <c r="A394" t="s">
        <v>3480</v>
      </c>
      <c r="B394" s="15" t="s">
        <v>1414</v>
      </c>
      <c r="C394" s="15">
        <v>8000</v>
      </c>
      <c r="D394" s="15">
        <v>13</v>
      </c>
      <c r="E394" s="15">
        <v>13</v>
      </c>
      <c r="F394" s="15">
        <v>11</v>
      </c>
      <c r="G394" s="15">
        <v>14</v>
      </c>
      <c r="H394" s="16">
        <v>22</v>
      </c>
      <c r="I394" s="15">
        <v>22</v>
      </c>
      <c r="J394" s="15">
        <v>85</v>
      </c>
      <c r="K394" s="15">
        <v>85</v>
      </c>
      <c r="L394" s="15" t="s">
        <v>1056</v>
      </c>
      <c r="M394" s="15" t="s">
        <v>1013</v>
      </c>
      <c r="N394" s="15" t="s">
        <v>1014</v>
      </c>
      <c r="O394" s="15" t="s">
        <v>1015</v>
      </c>
      <c r="P394" s="15">
        <v>1</v>
      </c>
      <c r="Q394" s="15">
        <v>198</v>
      </c>
      <c r="R394" s="15">
        <v>436</v>
      </c>
      <c r="S394" s="15">
        <v>644</v>
      </c>
      <c r="T394" s="15">
        <v>862</v>
      </c>
      <c r="U394" s="15">
        <v>2268</v>
      </c>
      <c r="V394" s="97">
        <v>430</v>
      </c>
    </row>
    <row r="395" spans="1:22">
      <c r="A395" t="s">
        <v>3480</v>
      </c>
      <c r="B395" s="15" t="s">
        <v>1415</v>
      </c>
      <c r="C395" s="15">
        <v>31000</v>
      </c>
      <c r="D395" s="15">
        <v>16</v>
      </c>
      <c r="E395" s="15">
        <v>16</v>
      </c>
      <c r="F395" s="15">
        <v>14</v>
      </c>
      <c r="G395" s="15">
        <v>17</v>
      </c>
      <c r="H395" s="16">
        <v>22</v>
      </c>
      <c r="I395" s="15">
        <v>40</v>
      </c>
      <c r="J395" s="15">
        <v>90</v>
      </c>
      <c r="K395" s="15">
        <v>110</v>
      </c>
      <c r="L395" s="15" t="s">
        <v>1019</v>
      </c>
      <c r="M395" s="15" t="s">
        <v>1014</v>
      </c>
      <c r="N395" s="15" t="s">
        <v>1015</v>
      </c>
      <c r="O395" s="15" t="s">
        <v>1034</v>
      </c>
      <c r="P395" s="15">
        <v>2.4</v>
      </c>
      <c r="Q395" s="15">
        <v>279</v>
      </c>
      <c r="R395" s="15">
        <v>614</v>
      </c>
      <c r="S395" s="15">
        <v>907</v>
      </c>
      <c r="T395" s="15">
        <v>1214</v>
      </c>
      <c r="U395" s="15">
        <v>2271</v>
      </c>
      <c r="V395" s="97">
        <v>431</v>
      </c>
    </row>
    <row r="396" spans="1:22">
      <c r="A396" t="s">
        <v>3480</v>
      </c>
      <c r="B396" s="15" t="s">
        <v>1416</v>
      </c>
      <c r="C396" s="15">
        <v>31000</v>
      </c>
      <c r="D396" s="15">
        <v>19</v>
      </c>
      <c r="E396" s="15">
        <v>19</v>
      </c>
      <c r="F396" s="15">
        <v>18</v>
      </c>
      <c r="G396" s="15">
        <v>20</v>
      </c>
      <c r="H396" s="16">
        <v>22</v>
      </c>
      <c r="I396" s="15">
        <v>40</v>
      </c>
      <c r="J396" s="15">
        <v>90</v>
      </c>
      <c r="K396" s="15">
        <v>110</v>
      </c>
      <c r="L396" s="15" t="s">
        <v>1019</v>
      </c>
      <c r="M396" s="15" t="s">
        <v>1014</v>
      </c>
      <c r="N396" s="15" t="s">
        <v>1015</v>
      </c>
      <c r="O396" s="15" t="s">
        <v>1034</v>
      </c>
      <c r="P396" s="15">
        <v>3.4</v>
      </c>
      <c r="Q396" s="15">
        <v>332</v>
      </c>
      <c r="R396" s="15">
        <v>730</v>
      </c>
      <c r="S396" s="15">
        <v>1079</v>
      </c>
      <c r="T396" s="15">
        <v>1445</v>
      </c>
      <c r="U396" s="15">
        <v>2276</v>
      </c>
      <c r="V396" s="97">
        <v>432</v>
      </c>
    </row>
    <row r="397" spans="1:22">
      <c r="A397" t="s">
        <v>3480</v>
      </c>
      <c r="B397" s="15" t="s">
        <v>1417</v>
      </c>
      <c r="C397" s="15">
        <v>31000</v>
      </c>
      <c r="D397" s="15">
        <v>21</v>
      </c>
      <c r="E397" s="15">
        <v>21</v>
      </c>
      <c r="F397" s="15">
        <v>19</v>
      </c>
      <c r="G397" s="15">
        <v>22</v>
      </c>
      <c r="H397" s="16">
        <v>40</v>
      </c>
      <c r="I397" s="15">
        <v>45</v>
      </c>
      <c r="J397" s="15">
        <v>90</v>
      </c>
      <c r="K397" s="15">
        <v>110</v>
      </c>
      <c r="L397" s="15" t="s">
        <v>1019</v>
      </c>
      <c r="M397" s="15" t="s">
        <v>1014</v>
      </c>
      <c r="N397" s="15" t="s">
        <v>1015</v>
      </c>
      <c r="O397" s="15" t="s">
        <v>1034</v>
      </c>
      <c r="P397" s="15">
        <v>4</v>
      </c>
      <c r="Q397" s="15">
        <v>337</v>
      </c>
      <c r="R397" s="15">
        <v>741</v>
      </c>
      <c r="S397" s="15">
        <v>1096</v>
      </c>
      <c r="T397" s="15">
        <v>1466</v>
      </c>
      <c r="U397" s="15">
        <v>2279</v>
      </c>
      <c r="V397" s="97">
        <v>433</v>
      </c>
    </row>
    <row r="398" spans="1:22">
      <c r="A398" t="s">
        <v>3480</v>
      </c>
      <c r="B398" s="15" t="s">
        <v>1418</v>
      </c>
      <c r="C398" s="15">
        <v>44000</v>
      </c>
      <c r="D398" s="15">
        <v>8</v>
      </c>
      <c r="E398" s="15">
        <v>8</v>
      </c>
      <c r="F398" s="15">
        <v>7</v>
      </c>
      <c r="G398" s="15">
        <v>9</v>
      </c>
      <c r="H398" s="16">
        <v>8</v>
      </c>
      <c r="I398" s="15">
        <v>22</v>
      </c>
      <c r="J398" s="15">
        <v>22</v>
      </c>
      <c r="K398" s="15">
        <v>60</v>
      </c>
      <c r="L398" s="15" t="s">
        <v>1419</v>
      </c>
      <c r="M398" s="15" t="s">
        <v>1420</v>
      </c>
      <c r="N398" s="15" t="s">
        <v>1141</v>
      </c>
      <c r="O398" s="15" t="s">
        <v>966</v>
      </c>
      <c r="P398" s="15">
        <v>4.4000000000000004</v>
      </c>
      <c r="Q398" s="15">
        <v>132</v>
      </c>
      <c r="R398" s="15">
        <v>290</v>
      </c>
      <c r="S398" s="15">
        <v>429</v>
      </c>
      <c r="T398" s="15">
        <v>575</v>
      </c>
      <c r="U398" s="15">
        <v>2267</v>
      </c>
      <c r="V398" s="97">
        <v>434</v>
      </c>
    </row>
    <row r="399" spans="1:22">
      <c r="A399" t="s">
        <v>3480</v>
      </c>
      <c r="B399" s="15" t="s">
        <v>1421</v>
      </c>
      <c r="C399" s="15">
        <v>44000</v>
      </c>
      <c r="D399" s="15">
        <v>12</v>
      </c>
      <c r="E399" s="15">
        <v>12</v>
      </c>
      <c r="F399" s="15">
        <v>11</v>
      </c>
      <c r="G399" s="15">
        <v>13</v>
      </c>
      <c r="H399" s="16">
        <v>22</v>
      </c>
      <c r="I399" s="15">
        <v>40</v>
      </c>
      <c r="J399" s="15">
        <v>85</v>
      </c>
      <c r="K399" s="15">
        <v>110</v>
      </c>
      <c r="L399" s="15" t="s">
        <v>1419</v>
      </c>
      <c r="M399" s="15" t="s">
        <v>1420</v>
      </c>
      <c r="N399" s="15" t="s">
        <v>1141</v>
      </c>
      <c r="O399" s="15" t="s">
        <v>966</v>
      </c>
      <c r="P399" s="15">
        <v>4.9000000000000004</v>
      </c>
      <c r="Q399" s="15">
        <v>152</v>
      </c>
      <c r="R399" s="15">
        <v>334</v>
      </c>
      <c r="S399" s="15">
        <v>494</v>
      </c>
      <c r="T399" s="15">
        <v>662</v>
      </c>
      <c r="U399" s="15">
        <v>2268</v>
      </c>
      <c r="V399" s="97">
        <v>435</v>
      </c>
    </row>
    <row r="400" spans="1:22">
      <c r="A400" t="s">
        <v>3480</v>
      </c>
      <c r="B400" s="15" t="s">
        <v>1422</v>
      </c>
      <c r="C400" s="15">
        <v>56000</v>
      </c>
      <c r="D400" s="15">
        <v>10</v>
      </c>
      <c r="E400" s="15">
        <v>10</v>
      </c>
      <c r="F400" s="15">
        <v>8</v>
      </c>
      <c r="G400" s="15">
        <v>11</v>
      </c>
      <c r="H400" s="16">
        <v>22</v>
      </c>
      <c r="I400" s="15">
        <v>40</v>
      </c>
      <c r="J400" s="15">
        <v>45</v>
      </c>
      <c r="K400" s="15">
        <v>110</v>
      </c>
      <c r="L400" s="15" t="s">
        <v>1014</v>
      </c>
      <c r="M400" s="15" t="s">
        <v>1015</v>
      </c>
      <c r="N400" s="15" t="s">
        <v>1034</v>
      </c>
      <c r="O400" s="15" t="s">
        <v>1036</v>
      </c>
      <c r="P400" s="15">
        <v>5.6</v>
      </c>
      <c r="Q400" s="15">
        <v>224</v>
      </c>
      <c r="R400" s="15">
        <v>493</v>
      </c>
      <c r="S400" s="15">
        <v>728</v>
      </c>
      <c r="T400" s="15">
        <v>975</v>
      </c>
      <c r="U400" s="15">
        <v>2270</v>
      </c>
      <c r="V400" s="97">
        <v>436</v>
      </c>
    </row>
    <row r="401" spans="1:22">
      <c r="A401" t="s">
        <v>3480</v>
      </c>
      <c r="B401" s="15" t="s">
        <v>1423</v>
      </c>
      <c r="C401" s="15">
        <v>56000</v>
      </c>
      <c r="D401" s="15">
        <v>16</v>
      </c>
      <c r="E401" s="15">
        <v>16</v>
      </c>
      <c r="F401" s="15">
        <v>14</v>
      </c>
      <c r="G401" s="15">
        <v>17</v>
      </c>
      <c r="H401" s="16">
        <v>40</v>
      </c>
      <c r="I401" s="15">
        <v>45</v>
      </c>
      <c r="J401" s="15">
        <v>85</v>
      </c>
      <c r="K401" s="15">
        <v>110</v>
      </c>
      <c r="L401" s="15" t="s">
        <v>1014</v>
      </c>
      <c r="M401" s="15" t="s">
        <v>1015</v>
      </c>
      <c r="N401" s="15" t="s">
        <v>1034</v>
      </c>
      <c r="O401" s="15" t="s">
        <v>1036</v>
      </c>
      <c r="P401" s="15">
        <v>6.1</v>
      </c>
      <c r="Q401" s="15">
        <v>259</v>
      </c>
      <c r="R401" s="15">
        <v>570</v>
      </c>
      <c r="S401" s="15">
        <v>842</v>
      </c>
      <c r="T401" s="15">
        <v>1127</v>
      </c>
      <c r="U401" s="15">
        <v>2271</v>
      </c>
      <c r="V401" s="97">
        <v>437</v>
      </c>
    </row>
    <row r="402" spans="1:22">
      <c r="A402" t="s">
        <v>3480</v>
      </c>
      <c r="B402" s="15" t="s">
        <v>1424</v>
      </c>
      <c r="C402" s="15">
        <v>28000</v>
      </c>
      <c r="D402" s="15">
        <v>14</v>
      </c>
      <c r="E402" s="15">
        <v>14</v>
      </c>
      <c r="F402" s="15">
        <v>12</v>
      </c>
      <c r="G402" s="15">
        <v>15</v>
      </c>
      <c r="H402" s="16">
        <v>22</v>
      </c>
      <c r="I402" s="15">
        <v>45</v>
      </c>
      <c r="J402" s="15">
        <v>85</v>
      </c>
      <c r="K402" s="15">
        <v>90</v>
      </c>
      <c r="L402" s="15" t="s">
        <v>1136</v>
      </c>
      <c r="M402" s="15" t="s">
        <v>1270</v>
      </c>
      <c r="N402" s="15" t="s">
        <v>1271</v>
      </c>
      <c r="O402" s="15" t="s">
        <v>1272</v>
      </c>
      <c r="P402" s="15">
        <v>2.2000000000000002</v>
      </c>
      <c r="Q402" s="15">
        <v>168</v>
      </c>
      <c r="R402" s="15">
        <v>370</v>
      </c>
      <c r="S402" s="15">
        <v>546</v>
      </c>
      <c r="T402" s="15">
        <v>731</v>
      </c>
      <c r="U402" s="15">
        <v>2264</v>
      </c>
      <c r="V402" s="97">
        <v>438</v>
      </c>
    </row>
    <row r="403" spans="1:22">
      <c r="A403" t="s">
        <v>3480</v>
      </c>
      <c r="B403" s="15" t="s">
        <v>1425</v>
      </c>
      <c r="C403" s="15">
        <v>28000</v>
      </c>
      <c r="D403" s="15">
        <v>18</v>
      </c>
      <c r="E403" s="15">
        <v>18</v>
      </c>
      <c r="F403" s="15">
        <v>16</v>
      </c>
      <c r="G403" s="15">
        <v>19</v>
      </c>
      <c r="H403" s="16">
        <v>22</v>
      </c>
      <c r="I403" s="15">
        <v>45</v>
      </c>
      <c r="J403" s="15">
        <v>85</v>
      </c>
      <c r="K403" s="15">
        <v>110</v>
      </c>
      <c r="L403" s="15" t="s">
        <v>959</v>
      </c>
      <c r="M403" s="15" t="s">
        <v>1043</v>
      </c>
      <c r="N403" s="15" t="s">
        <v>1045</v>
      </c>
      <c r="O403" s="15" t="s">
        <v>1166</v>
      </c>
      <c r="P403" s="15">
        <v>2.5</v>
      </c>
      <c r="Q403" s="15">
        <v>184</v>
      </c>
      <c r="R403" s="15">
        <v>405</v>
      </c>
      <c r="S403" s="15">
        <v>598</v>
      </c>
      <c r="T403" s="15">
        <v>801</v>
      </c>
      <c r="U403" s="15">
        <v>2269</v>
      </c>
      <c r="V403" s="97">
        <v>439</v>
      </c>
    </row>
    <row r="404" spans="1:22">
      <c r="A404" t="s">
        <v>3480</v>
      </c>
      <c r="B404" s="15" t="s">
        <v>1426</v>
      </c>
      <c r="C404" s="15">
        <v>28000</v>
      </c>
      <c r="D404" s="15">
        <v>23</v>
      </c>
      <c r="E404" s="15">
        <v>23</v>
      </c>
      <c r="F404" s="15">
        <v>20</v>
      </c>
      <c r="G404" s="15">
        <v>24</v>
      </c>
      <c r="H404" s="16">
        <v>40</v>
      </c>
      <c r="I404" s="15">
        <v>55</v>
      </c>
      <c r="J404" s="15">
        <v>90</v>
      </c>
      <c r="K404" s="15">
        <v>110</v>
      </c>
      <c r="L404" s="15" t="s">
        <v>1032</v>
      </c>
      <c r="M404" s="15" t="s">
        <v>959</v>
      </c>
      <c r="N404" s="15" t="s">
        <v>1043</v>
      </c>
      <c r="O404" s="15" t="s">
        <v>1045</v>
      </c>
      <c r="P404" s="15">
        <v>2.7</v>
      </c>
      <c r="Q404" s="15">
        <v>297</v>
      </c>
      <c r="R404" s="15">
        <v>653</v>
      </c>
      <c r="S404" s="15">
        <v>966</v>
      </c>
      <c r="T404" s="15">
        <v>1292</v>
      </c>
      <c r="U404" s="15">
        <v>2276</v>
      </c>
      <c r="V404" s="97">
        <v>440</v>
      </c>
    </row>
    <row r="405" spans="1:22">
      <c r="A405" t="s">
        <v>3480</v>
      </c>
      <c r="B405" s="15" t="s">
        <v>1427</v>
      </c>
      <c r="C405" s="15">
        <v>7800</v>
      </c>
      <c r="D405" s="15">
        <v>12</v>
      </c>
      <c r="E405" s="15">
        <v>12</v>
      </c>
      <c r="F405" s="15">
        <v>10</v>
      </c>
      <c r="G405" s="15">
        <v>13</v>
      </c>
      <c r="H405" s="16">
        <v>22</v>
      </c>
      <c r="I405" s="15">
        <v>40</v>
      </c>
      <c r="J405" s="15">
        <v>85</v>
      </c>
      <c r="K405" s="15">
        <v>110</v>
      </c>
      <c r="L405" s="15" t="s">
        <v>985</v>
      </c>
      <c r="M405" s="15" t="s">
        <v>1031</v>
      </c>
      <c r="N405" s="15" t="s">
        <v>1032</v>
      </c>
      <c r="O405" s="15" t="s">
        <v>959</v>
      </c>
      <c r="P405" s="15">
        <v>3.4</v>
      </c>
      <c r="Q405" s="15">
        <v>78</v>
      </c>
      <c r="R405" s="15">
        <v>172</v>
      </c>
      <c r="S405" s="15">
        <v>254</v>
      </c>
      <c r="T405" s="15">
        <v>340</v>
      </c>
      <c r="U405" s="15">
        <v>2263</v>
      </c>
      <c r="V405" s="97">
        <v>441</v>
      </c>
    </row>
    <row r="406" spans="1:22">
      <c r="A406" t="s">
        <v>3480</v>
      </c>
      <c r="B406" s="15" t="s">
        <v>1428</v>
      </c>
      <c r="C406" s="15">
        <v>11200</v>
      </c>
      <c r="D406" s="15">
        <v>13</v>
      </c>
      <c r="E406" s="15">
        <v>13</v>
      </c>
      <c r="F406" s="15">
        <v>11</v>
      </c>
      <c r="G406" s="15">
        <v>14</v>
      </c>
      <c r="H406" s="16">
        <v>22</v>
      </c>
      <c r="I406" s="15">
        <v>40</v>
      </c>
      <c r="J406" s="15">
        <v>85</v>
      </c>
      <c r="K406" s="15">
        <v>85</v>
      </c>
      <c r="L406" s="15" t="s">
        <v>1323</v>
      </c>
      <c r="M406" s="15" t="s">
        <v>1281</v>
      </c>
      <c r="N406" s="15" t="s">
        <v>1162</v>
      </c>
      <c r="O406" s="15" t="s">
        <v>1162</v>
      </c>
      <c r="P406" s="15">
        <v>4.8</v>
      </c>
      <c r="Q406" s="15">
        <v>224</v>
      </c>
      <c r="R406" s="15">
        <v>493</v>
      </c>
      <c r="S406" s="15">
        <v>728</v>
      </c>
      <c r="T406" s="15">
        <v>975</v>
      </c>
      <c r="U406" s="15">
        <v>2265</v>
      </c>
      <c r="V406" s="97">
        <v>442</v>
      </c>
    </row>
    <row r="407" spans="1:22">
      <c r="A407" t="s">
        <v>3480</v>
      </c>
      <c r="B407" s="15" t="s">
        <v>1429</v>
      </c>
      <c r="C407" s="15">
        <v>13800</v>
      </c>
      <c r="D407" s="15">
        <v>16</v>
      </c>
      <c r="E407" s="15">
        <v>16</v>
      </c>
      <c r="F407" s="15">
        <v>14</v>
      </c>
      <c r="G407" s="15">
        <v>17</v>
      </c>
      <c r="H407" s="16">
        <v>40</v>
      </c>
      <c r="I407" s="15">
        <v>85</v>
      </c>
      <c r="J407" s="15">
        <v>85</v>
      </c>
      <c r="K407" s="15">
        <v>110</v>
      </c>
      <c r="L407" s="15" t="s">
        <v>1323</v>
      </c>
      <c r="M407" s="15" t="s">
        <v>1281</v>
      </c>
      <c r="N407" s="15" t="s">
        <v>1162</v>
      </c>
      <c r="O407" s="15" t="s">
        <v>1162</v>
      </c>
      <c r="P407" s="15">
        <v>6</v>
      </c>
      <c r="Q407" s="15">
        <v>300</v>
      </c>
      <c r="R407" s="15">
        <v>660</v>
      </c>
      <c r="S407" s="15">
        <v>975</v>
      </c>
      <c r="T407" s="15">
        <v>1305</v>
      </c>
      <c r="U407" s="15">
        <v>2283</v>
      </c>
      <c r="V407" s="97">
        <v>443</v>
      </c>
    </row>
    <row r="408" spans="1:22">
      <c r="A408" t="s">
        <v>3480</v>
      </c>
      <c r="B408" s="15" t="s">
        <v>1430</v>
      </c>
      <c r="C408" s="15">
        <v>33600</v>
      </c>
      <c r="D408" s="15">
        <v>18</v>
      </c>
      <c r="E408" s="15">
        <v>18</v>
      </c>
      <c r="F408" s="15">
        <v>15</v>
      </c>
      <c r="G408" s="15">
        <v>19</v>
      </c>
      <c r="H408" s="16">
        <v>40</v>
      </c>
      <c r="I408" s="15">
        <v>45</v>
      </c>
      <c r="J408" s="15">
        <v>90</v>
      </c>
      <c r="K408" s="15">
        <v>110</v>
      </c>
      <c r="L408" s="15" t="s">
        <v>1031</v>
      </c>
      <c r="M408" s="15" t="s">
        <v>1032</v>
      </c>
      <c r="N408" s="15" t="s">
        <v>959</v>
      </c>
      <c r="O408" s="15" t="s">
        <v>1043</v>
      </c>
      <c r="P408" s="15">
        <v>2.7</v>
      </c>
      <c r="Q408" s="15">
        <v>308</v>
      </c>
      <c r="R408" s="15">
        <v>678</v>
      </c>
      <c r="S408" s="15">
        <v>1001</v>
      </c>
      <c r="T408" s="15">
        <v>1340</v>
      </c>
      <c r="U408" s="15">
        <v>2268</v>
      </c>
      <c r="V408" s="97">
        <v>444</v>
      </c>
    </row>
    <row r="409" spans="1:22">
      <c r="A409" t="s">
        <v>3480</v>
      </c>
      <c r="B409" s="15" t="s">
        <v>1431</v>
      </c>
      <c r="C409" s="15">
        <v>40000</v>
      </c>
      <c r="D409" s="15">
        <v>21</v>
      </c>
      <c r="E409" s="15">
        <v>21</v>
      </c>
      <c r="F409" s="15">
        <v>18</v>
      </c>
      <c r="G409" s="15">
        <v>22</v>
      </c>
      <c r="H409" s="16">
        <v>40</v>
      </c>
      <c r="I409" s="15">
        <v>85</v>
      </c>
      <c r="J409" s="15">
        <v>90</v>
      </c>
      <c r="K409" s="15">
        <v>110</v>
      </c>
      <c r="L409" s="15" t="s">
        <v>1015</v>
      </c>
      <c r="M409" s="15" t="s">
        <v>1015</v>
      </c>
      <c r="N409" s="15" t="s">
        <v>1034</v>
      </c>
      <c r="O409" s="15" t="s">
        <v>1036</v>
      </c>
      <c r="P409" s="15">
        <v>3.2</v>
      </c>
      <c r="Q409" s="15">
        <v>420</v>
      </c>
      <c r="R409" s="15">
        <v>924</v>
      </c>
      <c r="S409" s="15">
        <v>1365</v>
      </c>
      <c r="T409" s="15">
        <v>1827</v>
      </c>
      <c r="U409" s="15">
        <v>2290</v>
      </c>
      <c r="V409" s="97">
        <v>445</v>
      </c>
    </row>
    <row r="410" spans="1:22">
      <c r="A410" t="s">
        <v>3480</v>
      </c>
      <c r="B410" s="15" t="s">
        <v>1432</v>
      </c>
      <c r="C410" s="15">
        <v>50400</v>
      </c>
      <c r="D410" s="15">
        <v>18</v>
      </c>
      <c r="E410" s="15">
        <v>18</v>
      </c>
      <c r="F410" s="15">
        <v>16</v>
      </c>
      <c r="G410" s="15">
        <v>19</v>
      </c>
      <c r="H410" s="16">
        <v>85</v>
      </c>
      <c r="I410" s="15">
        <v>85</v>
      </c>
      <c r="J410" s="15">
        <v>90</v>
      </c>
      <c r="K410" s="15">
        <v>110</v>
      </c>
      <c r="L410" s="15" t="s">
        <v>1154</v>
      </c>
      <c r="M410" s="15" t="s">
        <v>1335</v>
      </c>
      <c r="N410" s="15" t="s">
        <v>962</v>
      </c>
      <c r="O410" s="15" t="s">
        <v>1433</v>
      </c>
      <c r="P410" s="15">
        <v>3.6</v>
      </c>
      <c r="Q410" s="15">
        <v>535</v>
      </c>
      <c r="R410" s="15">
        <v>1177</v>
      </c>
      <c r="S410" s="15">
        <v>1739</v>
      </c>
      <c r="T410" s="15">
        <v>2328</v>
      </c>
      <c r="U410" s="15">
        <v>2274</v>
      </c>
      <c r="V410" s="97">
        <v>446</v>
      </c>
    </row>
    <row r="411" spans="1:22">
      <c r="A411" t="s">
        <v>3480</v>
      </c>
      <c r="B411" s="15" t="s">
        <v>1434</v>
      </c>
      <c r="C411" s="15">
        <v>58800</v>
      </c>
      <c r="D411" s="15">
        <v>21</v>
      </c>
      <c r="E411" s="15">
        <v>21</v>
      </c>
      <c r="F411" s="15">
        <v>20</v>
      </c>
      <c r="G411" s="15">
        <v>22</v>
      </c>
      <c r="H411" s="16">
        <v>60</v>
      </c>
      <c r="I411" s="15">
        <v>60</v>
      </c>
      <c r="J411" s="15">
        <v>90</v>
      </c>
      <c r="K411" s="15">
        <v>110</v>
      </c>
      <c r="L411" s="15" t="s">
        <v>1014</v>
      </c>
      <c r="M411" s="15" t="s">
        <v>1015</v>
      </c>
      <c r="N411" s="15" t="s">
        <v>1034</v>
      </c>
      <c r="O411" s="15" t="s">
        <v>1036</v>
      </c>
      <c r="P411" s="15">
        <v>5.4</v>
      </c>
      <c r="Q411" s="15">
        <v>635</v>
      </c>
      <c r="R411" s="15">
        <v>1397</v>
      </c>
      <c r="S411" s="15">
        <v>2064</v>
      </c>
      <c r="T411" s="15">
        <v>2763</v>
      </c>
      <c r="U411" s="15">
        <v>2279</v>
      </c>
      <c r="V411" s="97">
        <v>447</v>
      </c>
    </row>
    <row r="412" spans="1:22">
      <c r="A412" t="s">
        <v>3480</v>
      </c>
      <c r="B412" s="15" t="s">
        <v>1435</v>
      </c>
      <c r="C412" s="15">
        <v>67200</v>
      </c>
      <c r="D412" s="15">
        <v>24</v>
      </c>
      <c r="E412" s="15">
        <v>24</v>
      </c>
      <c r="F412" s="15">
        <v>21</v>
      </c>
      <c r="G412" s="15">
        <v>25</v>
      </c>
      <c r="H412" s="16">
        <v>60</v>
      </c>
      <c r="I412" s="15">
        <v>90</v>
      </c>
      <c r="J412" s="15">
        <v>90</v>
      </c>
      <c r="K412" s="15">
        <v>110</v>
      </c>
      <c r="L412" s="15" t="s">
        <v>1014</v>
      </c>
      <c r="M412" s="15" t="s">
        <v>1015</v>
      </c>
      <c r="N412" s="15" t="s">
        <v>1034</v>
      </c>
      <c r="O412" s="15" t="s">
        <v>1036</v>
      </c>
      <c r="P412" s="15">
        <v>6.2</v>
      </c>
      <c r="Q412" s="15">
        <v>668</v>
      </c>
      <c r="R412" s="15">
        <v>1470</v>
      </c>
      <c r="S412" s="15">
        <v>2171</v>
      </c>
      <c r="T412" s="15">
        <v>2906</v>
      </c>
      <c r="U412" s="15">
        <v>2288</v>
      </c>
      <c r="V412" s="97">
        <v>448</v>
      </c>
    </row>
    <row r="413" spans="1:22">
      <c r="A413" t="s">
        <v>432</v>
      </c>
      <c r="B413" s="15" t="s">
        <v>1436</v>
      </c>
      <c r="C413" s="15">
        <v>3000</v>
      </c>
      <c r="D413" s="15">
        <v>6</v>
      </c>
      <c r="E413" s="15">
        <v>6</v>
      </c>
      <c r="F413" s="15">
        <v>6</v>
      </c>
      <c r="G413" s="15">
        <v>6</v>
      </c>
      <c r="H413" s="15">
        <v>3</v>
      </c>
      <c r="I413" s="15">
        <v>8</v>
      </c>
      <c r="J413" s="15">
        <v>8</v>
      </c>
      <c r="K413" s="15">
        <v>25</v>
      </c>
      <c r="L413" s="15" t="s">
        <v>1031</v>
      </c>
      <c r="M413" s="15" t="s">
        <v>959</v>
      </c>
      <c r="N413" s="15" t="s">
        <v>1043</v>
      </c>
      <c r="O413" s="15" t="s">
        <v>1045</v>
      </c>
      <c r="P413" s="15">
        <v>0.2</v>
      </c>
      <c r="Q413" s="15">
        <v>4.2</v>
      </c>
      <c r="R413" s="15">
        <v>9.6</v>
      </c>
      <c r="S413" s="15">
        <v>14</v>
      </c>
      <c r="T413" s="15">
        <v>19</v>
      </c>
      <c r="U413" s="15">
        <v>2241</v>
      </c>
      <c r="V413" s="97">
        <v>449</v>
      </c>
    </row>
    <row r="414" spans="1:22">
      <c r="A414" t="s">
        <v>432</v>
      </c>
      <c r="B414" s="15" t="s">
        <v>1437</v>
      </c>
      <c r="C414" s="15">
        <v>2800</v>
      </c>
      <c r="D414" s="15">
        <v>8</v>
      </c>
      <c r="E414" s="15">
        <v>9</v>
      </c>
      <c r="F414" s="15">
        <v>8</v>
      </c>
      <c r="G414" s="15">
        <v>9</v>
      </c>
      <c r="H414" s="15">
        <v>3</v>
      </c>
      <c r="I414" s="15">
        <v>25</v>
      </c>
      <c r="J414" s="15">
        <v>25</v>
      </c>
      <c r="K414" s="15">
        <v>25</v>
      </c>
      <c r="L414" s="15" t="s">
        <v>1059</v>
      </c>
      <c r="M414" s="15" t="s">
        <v>988</v>
      </c>
      <c r="N414" s="15" t="s">
        <v>1062</v>
      </c>
      <c r="O414" s="15" t="s">
        <v>1136</v>
      </c>
      <c r="P414" s="15">
        <v>0.2</v>
      </c>
      <c r="Q414" s="15">
        <v>5</v>
      </c>
      <c r="R414" s="15">
        <v>11</v>
      </c>
      <c r="S414" s="15">
        <v>17</v>
      </c>
      <c r="T414" s="15">
        <v>22</v>
      </c>
      <c r="U414" s="15">
        <v>2251</v>
      </c>
      <c r="V414" s="97">
        <v>450</v>
      </c>
    </row>
    <row r="415" spans="1:22">
      <c r="A415" t="s">
        <v>432</v>
      </c>
      <c r="B415" s="15" t="s">
        <v>1438</v>
      </c>
      <c r="C415" s="15">
        <v>8000</v>
      </c>
      <c r="D415" s="15">
        <v>10</v>
      </c>
      <c r="E415" s="15">
        <v>10</v>
      </c>
      <c r="F415" s="15">
        <v>10</v>
      </c>
      <c r="G415" s="15">
        <v>10</v>
      </c>
      <c r="H415" s="15">
        <v>8</v>
      </c>
      <c r="I415" s="15">
        <v>25</v>
      </c>
      <c r="J415" s="15">
        <v>25</v>
      </c>
      <c r="K415" s="15">
        <v>50</v>
      </c>
      <c r="L415" s="15" t="s">
        <v>962</v>
      </c>
      <c r="M415" s="15" t="s">
        <v>1270</v>
      </c>
      <c r="N415" s="15" t="s">
        <v>1271</v>
      </c>
      <c r="O415" s="15" t="s">
        <v>1272</v>
      </c>
      <c r="P415" s="15">
        <v>0.6</v>
      </c>
      <c r="Q415" s="15">
        <v>7.2</v>
      </c>
      <c r="R415" s="15">
        <v>15.4</v>
      </c>
      <c r="S415" s="15">
        <v>24</v>
      </c>
      <c r="T415" s="15">
        <v>32</v>
      </c>
      <c r="U415" s="15">
        <v>2241</v>
      </c>
      <c r="V415" s="97">
        <v>451</v>
      </c>
    </row>
    <row r="416" spans="1:22">
      <c r="A416" t="s">
        <v>432</v>
      </c>
      <c r="B416" s="15" t="s">
        <v>1439</v>
      </c>
      <c r="C416" s="15">
        <v>8200</v>
      </c>
      <c r="D416" s="15">
        <v>9</v>
      </c>
      <c r="E416" s="15">
        <v>11</v>
      </c>
      <c r="F416" s="15">
        <v>9</v>
      </c>
      <c r="G416" s="15">
        <v>11</v>
      </c>
      <c r="H416" s="15">
        <v>8</v>
      </c>
      <c r="I416" s="15">
        <v>50</v>
      </c>
      <c r="J416" s="15">
        <v>50</v>
      </c>
      <c r="K416" s="15">
        <v>50</v>
      </c>
      <c r="L416" s="15" t="s">
        <v>1136</v>
      </c>
      <c r="M416" s="15" t="s">
        <v>1043</v>
      </c>
      <c r="N416" s="15" t="s">
        <v>1045</v>
      </c>
      <c r="O416" s="15" t="s">
        <v>1166</v>
      </c>
      <c r="P416" s="15">
        <v>0.6</v>
      </c>
      <c r="Q416" s="15">
        <v>8.5</v>
      </c>
      <c r="R416" s="15">
        <v>18.7</v>
      </c>
      <c r="S416" s="15">
        <v>28</v>
      </c>
      <c r="T416" s="15">
        <v>37</v>
      </c>
      <c r="U416" s="15">
        <v>2258</v>
      </c>
      <c r="V416" s="97">
        <v>452</v>
      </c>
    </row>
    <row r="417" spans="1:22">
      <c r="A417" t="s">
        <v>432</v>
      </c>
      <c r="B417" s="15" t="s">
        <v>1440</v>
      </c>
      <c r="C417" s="15">
        <v>20000</v>
      </c>
      <c r="D417" s="15">
        <v>12</v>
      </c>
      <c r="E417" s="15">
        <v>12</v>
      </c>
      <c r="F417" s="15">
        <v>12</v>
      </c>
      <c r="G417" s="15">
        <v>12</v>
      </c>
      <c r="H417" s="15">
        <v>8</v>
      </c>
      <c r="I417" s="15">
        <v>50</v>
      </c>
      <c r="J417" s="15">
        <v>25</v>
      </c>
      <c r="K417" s="15">
        <v>50</v>
      </c>
      <c r="L417" s="15" t="s">
        <v>962</v>
      </c>
      <c r="M417" s="15" t="s">
        <v>1270</v>
      </c>
      <c r="N417" s="15" t="s">
        <v>1271</v>
      </c>
      <c r="O417" s="15" t="s">
        <v>1272</v>
      </c>
      <c r="P417" s="15">
        <v>1.6</v>
      </c>
      <c r="Q417" s="15">
        <v>49</v>
      </c>
      <c r="R417" s="15">
        <v>107</v>
      </c>
      <c r="S417" s="15">
        <v>160</v>
      </c>
      <c r="T417" s="15">
        <v>214</v>
      </c>
      <c r="U417" s="15">
        <v>2245</v>
      </c>
      <c r="V417" s="97">
        <v>453</v>
      </c>
    </row>
    <row r="418" spans="1:22">
      <c r="A418" t="s">
        <v>432</v>
      </c>
      <c r="B418" s="15" t="s">
        <v>1441</v>
      </c>
      <c r="C418" s="15">
        <v>20000</v>
      </c>
      <c r="D418" s="15">
        <v>14</v>
      </c>
      <c r="E418" s="15">
        <v>15</v>
      </c>
      <c r="F418" s="15">
        <v>14</v>
      </c>
      <c r="G418" s="15">
        <v>15</v>
      </c>
      <c r="H418" s="15">
        <v>8</v>
      </c>
      <c r="I418" s="15">
        <v>50</v>
      </c>
      <c r="J418" s="15">
        <v>50</v>
      </c>
      <c r="K418" s="15">
        <v>75</v>
      </c>
      <c r="L418" s="15" t="s">
        <v>1433</v>
      </c>
      <c r="M418" s="15" t="s">
        <v>1271</v>
      </c>
      <c r="N418" s="15" t="s">
        <v>1272</v>
      </c>
      <c r="O418" s="15" t="s">
        <v>1166</v>
      </c>
      <c r="P418" s="15">
        <v>1.6</v>
      </c>
      <c r="Q418" s="15">
        <v>50</v>
      </c>
      <c r="R418" s="15">
        <v>110</v>
      </c>
      <c r="S418" s="15">
        <v>163</v>
      </c>
      <c r="T418" s="15">
        <v>218</v>
      </c>
      <c r="U418" s="15">
        <v>2252</v>
      </c>
      <c r="V418" s="97">
        <v>454</v>
      </c>
    </row>
    <row r="419" spans="1:22">
      <c r="A419" t="s">
        <v>432</v>
      </c>
      <c r="B419" s="15" t="s">
        <v>1442</v>
      </c>
      <c r="C419" s="15">
        <v>30000</v>
      </c>
      <c r="D419" s="15">
        <v>15</v>
      </c>
      <c r="E419" s="15">
        <v>16</v>
      </c>
      <c r="F419" s="15">
        <v>15</v>
      </c>
      <c r="G419" s="15">
        <v>16</v>
      </c>
      <c r="H419" s="15">
        <v>8</v>
      </c>
      <c r="I419" s="15">
        <v>50</v>
      </c>
      <c r="J419" s="15">
        <v>50</v>
      </c>
      <c r="K419" s="15">
        <v>75</v>
      </c>
      <c r="L419" s="15" t="s">
        <v>1034</v>
      </c>
      <c r="M419" s="15" t="s">
        <v>1443</v>
      </c>
      <c r="N419" s="15" t="s">
        <v>1323</v>
      </c>
      <c r="O419" s="15" t="s">
        <v>1281</v>
      </c>
      <c r="P419" s="15">
        <v>2.4</v>
      </c>
      <c r="Q419" s="15">
        <v>145</v>
      </c>
      <c r="R419" s="15">
        <v>319</v>
      </c>
      <c r="S419" s="15">
        <v>472</v>
      </c>
      <c r="T419" s="15">
        <v>631</v>
      </c>
      <c r="U419" s="15">
        <v>2247</v>
      </c>
      <c r="V419" s="97">
        <v>455</v>
      </c>
    </row>
    <row r="420" spans="1:22">
      <c r="A420" t="s">
        <v>432</v>
      </c>
      <c r="B420" s="15" t="s">
        <v>1444</v>
      </c>
      <c r="C420" s="15">
        <v>30000</v>
      </c>
      <c r="D420" s="15">
        <v>18</v>
      </c>
      <c r="E420" s="15">
        <v>20</v>
      </c>
      <c r="F420" s="15">
        <v>18</v>
      </c>
      <c r="G420" s="15">
        <v>20</v>
      </c>
      <c r="H420" s="15">
        <v>25</v>
      </c>
      <c r="I420" s="15">
        <v>75</v>
      </c>
      <c r="J420" s="15">
        <v>75</v>
      </c>
      <c r="K420" s="15">
        <v>95</v>
      </c>
      <c r="L420" s="15" t="s">
        <v>1045</v>
      </c>
      <c r="M420" s="15" t="s">
        <v>1045</v>
      </c>
      <c r="N420" s="15" t="s">
        <v>1166</v>
      </c>
      <c r="O420" s="15" t="s">
        <v>956</v>
      </c>
      <c r="P420" s="15">
        <v>2.4</v>
      </c>
      <c r="Q420" s="15">
        <v>192</v>
      </c>
      <c r="R420" s="15">
        <v>422</v>
      </c>
      <c r="S420" s="15">
        <v>624</v>
      </c>
      <c r="T420" s="15">
        <v>836</v>
      </c>
      <c r="U420" s="15">
        <v>2257</v>
      </c>
      <c r="V420" s="97">
        <v>456</v>
      </c>
    </row>
    <row r="421" spans="1:22">
      <c r="A421" t="s">
        <v>432</v>
      </c>
      <c r="B421" s="15" t="s">
        <v>1445</v>
      </c>
      <c r="C421" s="15">
        <v>30000</v>
      </c>
      <c r="D421" s="15">
        <v>22</v>
      </c>
      <c r="E421" s="15">
        <v>22</v>
      </c>
      <c r="F421" s="15">
        <v>22</v>
      </c>
      <c r="G421" s="15">
        <v>22</v>
      </c>
      <c r="H421" s="15">
        <v>25</v>
      </c>
      <c r="I421" s="15">
        <v>95</v>
      </c>
      <c r="J421" s="15">
        <v>75</v>
      </c>
      <c r="K421" s="15">
        <v>105</v>
      </c>
      <c r="L421" s="15" t="s">
        <v>1045</v>
      </c>
      <c r="M421" s="15" t="s">
        <v>1045</v>
      </c>
      <c r="N421" s="15" t="s">
        <v>1166</v>
      </c>
      <c r="O421" s="15" t="s">
        <v>956</v>
      </c>
      <c r="P421" s="15">
        <v>2.4</v>
      </c>
      <c r="Q421" s="15">
        <v>257</v>
      </c>
      <c r="R421" s="15">
        <v>566</v>
      </c>
      <c r="S421" s="15">
        <v>836</v>
      </c>
      <c r="T421" s="15">
        <v>1118</v>
      </c>
      <c r="U421" s="15">
        <v>2292</v>
      </c>
      <c r="V421" s="97">
        <v>457</v>
      </c>
    </row>
    <row r="422" spans="1:22">
      <c r="A422" t="s">
        <v>432</v>
      </c>
      <c r="B422" s="15" t="s">
        <v>1446</v>
      </c>
      <c r="C422" s="15">
        <v>40000</v>
      </c>
      <c r="D422" s="15">
        <v>12</v>
      </c>
      <c r="E422" s="15">
        <v>13</v>
      </c>
      <c r="F422" s="15">
        <v>12</v>
      </c>
      <c r="G422" s="15">
        <v>13</v>
      </c>
      <c r="H422" s="15">
        <v>8</v>
      </c>
      <c r="I422" s="15">
        <v>50</v>
      </c>
      <c r="J422" s="15">
        <v>25</v>
      </c>
      <c r="K422" s="15">
        <v>50</v>
      </c>
      <c r="L422" s="15" t="s">
        <v>985</v>
      </c>
      <c r="M422" s="15" t="s">
        <v>987</v>
      </c>
      <c r="N422" s="15" t="s">
        <v>988</v>
      </c>
      <c r="O422" s="15" t="s">
        <v>1062</v>
      </c>
      <c r="P422" s="15">
        <v>3.2</v>
      </c>
      <c r="Q422" s="15">
        <v>206</v>
      </c>
      <c r="R422" s="15">
        <v>453</v>
      </c>
      <c r="S422" s="15">
        <v>670</v>
      </c>
      <c r="T422" s="15">
        <v>897</v>
      </c>
      <c r="U422" s="15">
        <v>2249</v>
      </c>
      <c r="V422" s="97">
        <v>458</v>
      </c>
    </row>
    <row r="423" spans="1:22">
      <c r="A423" t="s">
        <v>432</v>
      </c>
      <c r="B423" s="15" t="s">
        <v>1447</v>
      </c>
      <c r="C423" s="15">
        <v>40000</v>
      </c>
      <c r="D423" s="15">
        <v>16</v>
      </c>
      <c r="E423" s="15">
        <v>17</v>
      </c>
      <c r="F423" s="15">
        <v>16</v>
      </c>
      <c r="G423" s="15">
        <v>17</v>
      </c>
      <c r="H423" s="15">
        <v>8</v>
      </c>
      <c r="I423" s="15">
        <v>75</v>
      </c>
      <c r="J423" s="15">
        <v>75</v>
      </c>
      <c r="K423" s="15">
        <v>75</v>
      </c>
      <c r="L423" s="15" t="s">
        <v>986</v>
      </c>
      <c r="M423" s="15" t="s">
        <v>987</v>
      </c>
      <c r="N423" s="15" t="s">
        <v>988</v>
      </c>
      <c r="O423" s="15" t="s">
        <v>1062</v>
      </c>
      <c r="P423" s="15">
        <v>3.2</v>
      </c>
      <c r="Q423" s="15">
        <v>228</v>
      </c>
      <c r="R423" s="15">
        <v>502</v>
      </c>
      <c r="S423" s="15">
        <v>741</v>
      </c>
      <c r="T423" s="15">
        <v>992</v>
      </c>
      <c r="U423" s="15">
        <v>2280</v>
      </c>
      <c r="V423" s="97">
        <v>459</v>
      </c>
    </row>
    <row r="424" spans="1:22">
      <c r="A424" t="s">
        <v>432</v>
      </c>
      <c r="B424" s="15" t="s">
        <v>1448</v>
      </c>
      <c r="C424" s="15">
        <v>50000</v>
      </c>
      <c r="D424" s="15">
        <v>16</v>
      </c>
      <c r="E424" s="15">
        <v>18</v>
      </c>
      <c r="F424" s="15">
        <v>16</v>
      </c>
      <c r="G424" s="15">
        <v>18</v>
      </c>
      <c r="H424" s="15">
        <v>25</v>
      </c>
      <c r="I424" s="15">
        <v>50</v>
      </c>
      <c r="J424" s="15">
        <v>50</v>
      </c>
      <c r="K424" s="15">
        <v>75</v>
      </c>
      <c r="L424" s="15" t="s">
        <v>1151</v>
      </c>
      <c r="M424" s="15" t="s">
        <v>1152</v>
      </c>
      <c r="N424" s="15" t="s">
        <v>1153</v>
      </c>
      <c r="O424" s="15" t="s">
        <v>1154</v>
      </c>
      <c r="P424" s="15">
        <v>4</v>
      </c>
      <c r="Q424" s="15">
        <v>312</v>
      </c>
      <c r="R424" s="15">
        <v>686</v>
      </c>
      <c r="S424" s="15">
        <v>1014</v>
      </c>
      <c r="T424" s="15">
        <v>1358</v>
      </c>
      <c r="U424" s="15">
        <v>2253</v>
      </c>
      <c r="V424" s="97">
        <v>460</v>
      </c>
    </row>
    <row r="425" spans="1:22">
      <c r="A425" t="s">
        <v>432</v>
      </c>
      <c r="B425" s="15" t="s">
        <v>1449</v>
      </c>
      <c r="C425" s="15">
        <v>50000</v>
      </c>
      <c r="D425" s="15">
        <v>18</v>
      </c>
      <c r="E425" s="15">
        <v>20</v>
      </c>
      <c r="F425" s="15">
        <v>18</v>
      </c>
      <c r="G425" s="15">
        <v>20</v>
      </c>
      <c r="H425" s="15">
        <v>25</v>
      </c>
      <c r="I425" s="15">
        <v>75</v>
      </c>
      <c r="J425" s="15">
        <v>75</v>
      </c>
      <c r="K425" s="15">
        <v>95</v>
      </c>
      <c r="L425" s="15" t="s">
        <v>1450</v>
      </c>
      <c r="M425" s="15" t="s">
        <v>1451</v>
      </c>
      <c r="N425" s="15" t="s">
        <v>1452</v>
      </c>
      <c r="O425" s="15" t="s">
        <v>1453</v>
      </c>
      <c r="P425" s="15">
        <v>4</v>
      </c>
      <c r="Q425" s="15">
        <v>322</v>
      </c>
      <c r="R425" s="15">
        <v>708</v>
      </c>
      <c r="S425" s="15">
        <v>1047</v>
      </c>
      <c r="T425" s="15">
        <v>1401</v>
      </c>
      <c r="U425" s="15">
        <v>2254</v>
      </c>
      <c r="V425" s="97">
        <v>461</v>
      </c>
    </row>
    <row r="426" spans="1:22">
      <c r="A426" t="s">
        <v>432</v>
      </c>
      <c r="B426" s="15" t="s">
        <v>1454</v>
      </c>
      <c r="C426" s="15">
        <v>50000</v>
      </c>
      <c r="D426" s="15">
        <v>20</v>
      </c>
      <c r="E426" s="15">
        <v>22</v>
      </c>
      <c r="F426" s="15">
        <v>20</v>
      </c>
      <c r="G426" s="15">
        <v>22</v>
      </c>
      <c r="H426" s="15">
        <v>50</v>
      </c>
      <c r="I426" s="15">
        <v>105</v>
      </c>
      <c r="J426" s="15">
        <v>75</v>
      </c>
      <c r="K426" s="15">
        <v>105</v>
      </c>
      <c r="L426" s="15" t="s">
        <v>1151</v>
      </c>
      <c r="M426" s="15" t="s">
        <v>1455</v>
      </c>
      <c r="N426" s="15" t="s">
        <v>1456</v>
      </c>
      <c r="O426" s="15" t="s">
        <v>1457</v>
      </c>
      <c r="P426" s="15">
        <v>4</v>
      </c>
      <c r="Q426" s="15">
        <v>324</v>
      </c>
      <c r="R426" s="15">
        <v>713</v>
      </c>
      <c r="S426" s="15">
        <v>1053</v>
      </c>
      <c r="T426" s="15">
        <v>1410</v>
      </c>
      <c r="U426" s="15">
        <v>2290</v>
      </c>
      <c r="V426" s="97">
        <v>462</v>
      </c>
    </row>
    <row r="427" spans="1:22">
      <c r="A427" t="s">
        <v>432</v>
      </c>
      <c r="B427" s="15" t="s">
        <v>1458</v>
      </c>
      <c r="C427" s="15">
        <v>70000</v>
      </c>
      <c r="D427" s="15">
        <v>22</v>
      </c>
      <c r="E427" s="15">
        <v>24</v>
      </c>
      <c r="F427" s="15">
        <v>22</v>
      </c>
      <c r="G427" s="15">
        <v>24</v>
      </c>
      <c r="H427" s="15">
        <v>50</v>
      </c>
      <c r="I427" s="15">
        <v>75</v>
      </c>
      <c r="J427" s="15">
        <v>75</v>
      </c>
      <c r="K427" s="15">
        <v>105</v>
      </c>
      <c r="L427" s="15" t="s">
        <v>982</v>
      </c>
      <c r="M427" s="15" t="s">
        <v>1152</v>
      </c>
      <c r="N427" s="15" t="s">
        <v>1153</v>
      </c>
      <c r="O427" s="15" t="s">
        <v>1154</v>
      </c>
      <c r="P427" s="15">
        <v>5.6</v>
      </c>
      <c r="Q427" s="15">
        <v>497</v>
      </c>
      <c r="R427" s="15">
        <v>1095</v>
      </c>
      <c r="S427" s="15">
        <v>1616</v>
      </c>
      <c r="T427" s="15">
        <v>2162</v>
      </c>
      <c r="U427" s="15">
        <v>2270</v>
      </c>
      <c r="V427" s="97">
        <v>463</v>
      </c>
    </row>
    <row r="428" spans="1:22">
      <c r="A428" t="s">
        <v>432</v>
      </c>
      <c r="B428" s="15" t="s">
        <v>1459</v>
      </c>
      <c r="C428" s="15">
        <v>70000</v>
      </c>
      <c r="D428" s="15">
        <v>36</v>
      </c>
      <c r="E428" s="15">
        <v>38</v>
      </c>
      <c r="F428" s="15">
        <v>36</v>
      </c>
      <c r="G428" s="15">
        <v>38</v>
      </c>
      <c r="H428" s="15">
        <v>75</v>
      </c>
      <c r="I428" s="15">
        <v>170</v>
      </c>
      <c r="J428" s="15">
        <v>105</v>
      </c>
      <c r="K428" s="15">
        <v>170</v>
      </c>
      <c r="L428" s="15" t="s">
        <v>1243</v>
      </c>
      <c r="M428" s="15" t="s">
        <v>1152</v>
      </c>
      <c r="N428" s="15" t="s">
        <v>1153</v>
      </c>
      <c r="O428" s="15" t="s">
        <v>1154</v>
      </c>
      <c r="P428" s="15">
        <v>5.6</v>
      </c>
      <c r="Q428" s="15">
        <v>738</v>
      </c>
      <c r="R428" s="15">
        <v>1624</v>
      </c>
      <c r="S428" s="15">
        <v>2399</v>
      </c>
      <c r="T428" s="15">
        <v>3211</v>
      </c>
      <c r="U428" s="15">
        <v>2293</v>
      </c>
      <c r="V428" s="97">
        <v>464</v>
      </c>
    </row>
    <row r="429" spans="1:22">
      <c r="A429" t="s">
        <v>432</v>
      </c>
      <c r="B429" s="15" t="s">
        <v>1460</v>
      </c>
      <c r="C429" s="15">
        <v>98000</v>
      </c>
      <c r="D429" s="15">
        <v>44</v>
      </c>
      <c r="E429" s="15">
        <v>46</v>
      </c>
      <c r="F429" s="15">
        <v>44</v>
      </c>
      <c r="G429" s="15">
        <v>46</v>
      </c>
      <c r="H429" s="15">
        <v>75</v>
      </c>
      <c r="I429" s="15">
        <v>170</v>
      </c>
      <c r="J429" s="15">
        <v>140</v>
      </c>
      <c r="K429" s="15">
        <v>215</v>
      </c>
      <c r="L429" s="15" t="s">
        <v>983</v>
      </c>
      <c r="M429" s="15" t="s">
        <v>1153</v>
      </c>
      <c r="N429" s="15" t="s">
        <v>1154</v>
      </c>
      <c r="O429" s="15" t="s">
        <v>964</v>
      </c>
      <c r="P429" s="15">
        <v>7.5</v>
      </c>
      <c r="Q429" s="15">
        <v>847</v>
      </c>
      <c r="R429" s="15">
        <v>1864</v>
      </c>
      <c r="S429" s="15">
        <v>2753</v>
      </c>
      <c r="T429" s="15">
        <v>3685</v>
      </c>
      <c r="U429" s="15">
        <v>2308</v>
      </c>
      <c r="V429" s="97">
        <v>465</v>
      </c>
    </row>
    <row r="430" spans="1:22">
      <c r="A430" t="s">
        <v>432</v>
      </c>
      <c r="B430" s="15" t="s">
        <v>1461</v>
      </c>
      <c r="C430" s="15">
        <v>98000</v>
      </c>
      <c r="D430" s="15">
        <v>48</v>
      </c>
      <c r="E430" s="15">
        <v>52</v>
      </c>
      <c r="F430" s="15">
        <v>48</v>
      </c>
      <c r="G430" s="15">
        <v>52</v>
      </c>
      <c r="H430" s="15">
        <v>105</v>
      </c>
      <c r="I430" s="15">
        <v>215</v>
      </c>
      <c r="J430" s="15">
        <v>170</v>
      </c>
      <c r="K430" s="15">
        <v>250</v>
      </c>
      <c r="L430" s="15" t="s">
        <v>983</v>
      </c>
      <c r="M430" s="15" t="s">
        <v>1153</v>
      </c>
      <c r="N430" s="15" t="s">
        <v>1154</v>
      </c>
      <c r="O430" s="15" t="s">
        <v>964</v>
      </c>
      <c r="P430" s="15">
        <v>7.5</v>
      </c>
      <c r="Q430" s="15">
        <v>870</v>
      </c>
      <c r="R430" s="15">
        <v>1914</v>
      </c>
      <c r="S430" s="15">
        <v>2828</v>
      </c>
      <c r="T430" s="15">
        <v>3785</v>
      </c>
      <c r="U430" s="15">
        <v>2315</v>
      </c>
      <c r="V430" s="97">
        <v>466</v>
      </c>
    </row>
    <row r="431" spans="1:22">
      <c r="A431" t="s">
        <v>432</v>
      </c>
      <c r="B431" s="15" t="s">
        <v>1462</v>
      </c>
      <c r="C431" s="15">
        <v>15500</v>
      </c>
      <c r="D431" s="15">
        <v>10</v>
      </c>
      <c r="E431" s="15">
        <v>11</v>
      </c>
      <c r="F431" s="15">
        <v>10</v>
      </c>
      <c r="G431" s="15">
        <v>11</v>
      </c>
      <c r="H431" s="15">
        <v>3</v>
      </c>
      <c r="I431" s="15">
        <v>50</v>
      </c>
      <c r="J431" s="15">
        <v>50</v>
      </c>
      <c r="K431" s="15">
        <v>50</v>
      </c>
      <c r="L431" s="15" t="s">
        <v>1056</v>
      </c>
      <c r="M431" s="15" t="s">
        <v>1014</v>
      </c>
      <c r="N431" s="15" t="s">
        <v>1015</v>
      </c>
      <c r="O431" s="15" t="s">
        <v>1034</v>
      </c>
      <c r="P431" s="15">
        <v>1.4</v>
      </c>
      <c r="Q431" s="15">
        <v>41</v>
      </c>
      <c r="R431" s="15">
        <v>91</v>
      </c>
      <c r="S431" s="15">
        <v>134</v>
      </c>
      <c r="T431" s="15">
        <v>179</v>
      </c>
      <c r="U431" s="15">
        <v>2309</v>
      </c>
      <c r="V431" s="97">
        <v>467</v>
      </c>
    </row>
    <row r="432" spans="1:22">
      <c r="A432" t="s">
        <v>432</v>
      </c>
      <c r="B432" s="15" t="s">
        <v>1463</v>
      </c>
      <c r="C432" s="15">
        <v>56000</v>
      </c>
      <c r="D432" s="15">
        <v>30</v>
      </c>
      <c r="E432" s="15">
        <v>30</v>
      </c>
      <c r="F432" s="15">
        <v>29</v>
      </c>
      <c r="G432" s="15">
        <v>30</v>
      </c>
      <c r="H432" s="15">
        <v>50</v>
      </c>
      <c r="I432" s="15">
        <v>75</v>
      </c>
      <c r="J432" s="15">
        <v>105</v>
      </c>
      <c r="K432" s="15">
        <v>140</v>
      </c>
      <c r="L432" s="15" t="s">
        <v>991</v>
      </c>
      <c r="M432" s="15" t="s">
        <v>991</v>
      </c>
      <c r="N432" s="15" t="s">
        <v>1023</v>
      </c>
      <c r="O432" s="15" t="s">
        <v>985</v>
      </c>
      <c r="P432" s="15">
        <v>4.9000000000000004</v>
      </c>
      <c r="Q432" s="15">
        <v>349</v>
      </c>
      <c r="R432" s="15">
        <v>768</v>
      </c>
      <c r="S432" s="15">
        <v>1135</v>
      </c>
      <c r="T432" s="15">
        <v>1519</v>
      </c>
      <c r="U432" s="15">
        <v>2332</v>
      </c>
      <c r="V432" s="97">
        <v>468</v>
      </c>
    </row>
    <row r="433" spans="1:22">
      <c r="A433" t="s">
        <v>432</v>
      </c>
      <c r="B433" s="15" t="s">
        <v>1464</v>
      </c>
      <c r="C433" s="15">
        <v>56000</v>
      </c>
      <c r="D433" s="15">
        <v>34</v>
      </c>
      <c r="E433" s="15">
        <v>34</v>
      </c>
      <c r="F433" s="15">
        <v>33</v>
      </c>
      <c r="G433" s="15">
        <v>34</v>
      </c>
      <c r="H433" s="15">
        <v>50</v>
      </c>
      <c r="I433" s="15">
        <v>105</v>
      </c>
      <c r="J433" s="15">
        <v>105</v>
      </c>
      <c r="K433" s="15">
        <v>170</v>
      </c>
      <c r="L433" s="15" t="s">
        <v>991</v>
      </c>
      <c r="M433" s="15" t="s">
        <v>991</v>
      </c>
      <c r="N433" s="15" t="s">
        <v>1023</v>
      </c>
      <c r="O433" s="15" t="s">
        <v>985</v>
      </c>
      <c r="P433" s="15">
        <v>5.0999999999999996</v>
      </c>
      <c r="Q433" s="15">
        <v>360</v>
      </c>
      <c r="R433" s="15">
        <v>792</v>
      </c>
      <c r="S433" s="15">
        <v>1170</v>
      </c>
      <c r="T433" s="15">
        <v>1566</v>
      </c>
      <c r="U433" s="15">
        <v>2335</v>
      </c>
      <c r="V433" s="97">
        <v>469</v>
      </c>
    </row>
    <row r="434" spans="1:22">
      <c r="A434" t="s">
        <v>432</v>
      </c>
      <c r="B434" s="15" t="s">
        <v>1465</v>
      </c>
      <c r="C434" s="15">
        <v>56000</v>
      </c>
      <c r="D434" s="15">
        <v>38</v>
      </c>
      <c r="E434" s="15">
        <v>38</v>
      </c>
      <c r="F434" s="15">
        <v>38</v>
      </c>
      <c r="G434" s="15">
        <v>38</v>
      </c>
      <c r="H434" s="15">
        <v>50</v>
      </c>
      <c r="I434" s="15">
        <v>105</v>
      </c>
      <c r="J434" s="15">
        <v>140</v>
      </c>
      <c r="K434" s="15">
        <v>170</v>
      </c>
      <c r="L434" s="15" t="s">
        <v>991</v>
      </c>
      <c r="M434" s="15" t="s">
        <v>991</v>
      </c>
      <c r="N434" s="15" t="s">
        <v>1023</v>
      </c>
      <c r="O434" s="15" t="s">
        <v>985</v>
      </c>
      <c r="P434" s="15">
        <v>6</v>
      </c>
      <c r="Q434" s="15">
        <v>371</v>
      </c>
      <c r="R434" s="15">
        <v>817</v>
      </c>
      <c r="S434" s="15">
        <v>1206</v>
      </c>
      <c r="T434" s="15">
        <v>1614</v>
      </c>
      <c r="U434" s="15">
        <v>2342</v>
      </c>
      <c r="V434" s="97">
        <v>470</v>
      </c>
    </row>
    <row r="435" spans="1:22">
      <c r="A435" t="s">
        <v>432</v>
      </c>
      <c r="B435" s="15" t="s">
        <v>1466</v>
      </c>
      <c r="C435" s="15">
        <v>68900</v>
      </c>
      <c r="D435" s="15">
        <v>40</v>
      </c>
      <c r="E435" s="15">
        <v>40</v>
      </c>
      <c r="F435" s="15">
        <v>38</v>
      </c>
      <c r="G435" s="15">
        <v>40</v>
      </c>
      <c r="H435" s="15">
        <v>50</v>
      </c>
      <c r="I435" s="15">
        <v>105</v>
      </c>
      <c r="J435" s="15">
        <v>140</v>
      </c>
      <c r="K435" s="15">
        <v>195</v>
      </c>
      <c r="L435" s="15" t="s">
        <v>1023</v>
      </c>
      <c r="M435" s="15" t="s">
        <v>1023</v>
      </c>
      <c r="N435" s="15" t="s">
        <v>985</v>
      </c>
      <c r="O435" s="15" t="s">
        <v>1052</v>
      </c>
      <c r="P435" s="15">
        <v>5.6</v>
      </c>
      <c r="Q435" s="15">
        <v>463</v>
      </c>
      <c r="R435" s="15">
        <v>1019</v>
      </c>
      <c r="S435" s="15">
        <v>1505</v>
      </c>
      <c r="T435" s="15">
        <v>2015</v>
      </c>
      <c r="U435" s="15">
        <v>2334</v>
      </c>
      <c r="V435" s="97">
        <v>471</v>
      </c>
    </row>
    <row r="436" spans="1:22">
      <c r="A436" t="s">
        <v>432</v>
      </c>
      <c r="B436" s="15" t="s">
        <v>1467</v>
      </c>
      <c r="C436" s="15">
        <v>68900</v>
      </c>
      <c r="D436" s="15">
        <v>45</v>
      </c>
      <c r="E436" s="15">
        <v>45</v>
      </c>
      <c r="F436" s="15">
        <v>44</v>
      </c>
      <c r="G436" s="15">
        <v>45</v>
      </c>
      <c r="H436" s="15">
        <v>75</v>
      </c>
      <c r="I436" s="15">
        <v>105</v>
      </c>
      <c r="J436" s="15">
        <v>170</v>
      </c>
      <c r="K436" s="15">
        <v>215</v>
      </c>
      <c r="L436" s="15" t="s">
        <v>992</v>
      </c>
      <c r="M436" s="15" t="s">
        <v>992</v>
      </c>
      <c r="N436" s="15" t="s">
        <v>993</v>
      </c>
      <c r="O436" s="15" t="s">
        <v>994</v>
      </c>
      <c r="P436" s="15">
        <v>5.6</v>
      </c>
      <c r="Q436" s="15">
        <v>480</v>
      </c>
      <c r="R436" s="15">
        <v>1056</v>
      </c>
      <c r="S436" s="15">
        <v>1560</v>
      </c>
      <c r="T436" s="15">
        <v>2088</v>
      </c>
      <c r="U436" s="15">
        <v>2336</v>
      </c>
      <c r="V436" s="97">
        <v>472</v>
      </c>
    </row>
    <row r="437" spans="1:22">
      <c r="A437" t="s">
        <v>432</v>
      </c>
      <c r="B437" s="15" t="s">
        <v>1468</v>
      </c>
      <c r="C437" s="15">
        <v>68900</v>
      </c>
      <c r="D437" s="15">
        <v>49</v>
      </c>
      <c r="E437" s="15">
        <v>50</v>
      </c>
      <c r="F437" s="15">
        <v>48</v>
      </c>
      <c r="G437" s="15">
        <v>50</v>
      </c>
      <c r="H437" s="15">
        <v>75</v>
      </c>
      <c r="I437" s="15">
        <v>140</v>
      </c>
      <c r="J437" s="15">
        <v>170</v>
      </c>
      <c r="K437" s="15">
        <v>250</v>
      </c>
      <c r="L437" s="15" t="s">
        <v>992</v>
      </c>
      <c r="M437" s="15" t="s">
        <v>992</v>
      </c>
      <c r="N437" s="15" t="s">
        <v>993</v>
      </c>
      <c r="O437" s="15" t="s">
        <v>994</v>
      </c>
      <c r="P437" s="15">
        <v>5.6</v>
      </c>
      <c r="Q437" s="15">
        <v>493</v>
      </c>
      <c r="R437" s="15">
        <v>1085</v>
      </c>
      <c r="S437" s="15">
        <v>1603</v>
      </c>
      <c r="T437" s="15">
        <v>2145</v>
      </c>
      <c r="U437" s="15">
        <v>2345</v>
      </c>
      <c r="V437" s="97">
        <v>473</v>
      </c>
    </row>
    <row r="438" spans="1:22">
      <c r="A438" t="s">
        <v>432</v>
      </c>
      <c r="B438" s="15" t="s">
        <v>1469</v>
      </c>
      <c r="C438" s="15">
        <v>47000</v>
      </c>
      <c r="D438" s="15">
        <v>24</v>
      </c>
      <c r="E438" s="15">
        <v>24</v>
      </c>
      <c r="F438" s="15">
        <v>22</v>
      </c>
      <c r="G438" s="15">
        <v>24</v>
      </c>
      <c r="H438" s="15">
        <v>50</v>
      </c>
      <c r="I438" s="15">
        <v>75</v>
      </c>
      <c r="J438" s="15">
        <v>75</v>
      </c>
      <c r="K438" s="15">
        <v>105</v>
      </c>
      <c r="L438" s="15" t="s">
        <v>1151</v>
      </c>
      <c r="M438" s="15" t="s">
        <v>1151</v>
      </c>
      <c r="N438" s="15" t="s">
        <v>1152</v>
      </c>
      <c r="O438" s="15" t="s">
        <v>1153</v>
      </c>
      <c r="P438" s="15">
        <v>4.3</v>
      </c>
      <c r="Q438" s="15">
        <v>210</v>
      </c>
      <c r="R438" s="15">
        <v>462</v>
      </c>
      <c r="S438" s="15">
        <v>683</v>
      </c>
      <c r="T438" s="15">
        <v>914</v>
      </c>
      <c r="U438" s="15">
        <v>2335</v>
      </c>
      <c r="V438" s="97">
        <v>474</v>
      </c>
    </row>
    <row r="439" spans="1:22">
      <c r="A439" t="s">
        <v>432</v>
      </c>
      <c r="B439" s="15" t="s">
        <v>1470</v>
      </c>
      <c r="C439" s="15">
        <v>47000</v>
      </c>
      <c r="D439" s="15">
        <v>25</v>
      </c>
      <c r="E439" s="15">
        <v>26</v>
      </c>
      <c r="F439" s="15">
        <v>25</v>
      </c>
      <c r="G439" s="15">
        <v>25</v>
      </c>
      <c r="H439" s="15">
        <v>50</v>
      </c>
      <c r="I439" s="15">
        <v>75</v>
      </c>
      <c r="J439" s="15">
        <v>75</v>
      </c>
      <c r="K439" s="15">
        <v>105</v>
      </c>
      <c r="L439" s="15" t="s">
        <v>1151</v>
      </c>
      <c r="M439" s="15" t="s">
        <v>1151</v>
      </c>
      <c r="N439" s="15" t="s">
        <v>1152</v>
      </c>
      <c r="O439" s="15" t="s">
        <v>1153</v>
      </c>
      <c r="P439" s="15">
        <v>4.3</v>
      </c>
      <c r="Q439" s="15">
        <v>212</v>
      </c>
      <c r="R439" s="15">
        <v>467</v>
      </c>
      <c r="S439" s="15">
        <v>689</v>
      </c>
      <c r="T439" s="15">
        <v>923</v>
      </c>
      <c r="U439" s="15">
        <v>2341</v>
      </c>
      <c r="V439" s="97">
        <v>475</v>
      </c>
    </row>
    <row r="440" spans="1:22">
      <c r="A440" t="s">
        <v>432</v>
      </c>
      <c r="B440" s="15" t="s">
        <v>1471</v>
      </c>
      <c r="C440" s="15">
        <v>47000</v>
      </c>
      <c r="D440" s="15">
        <v>28</v>
      </c>
      <c r="E440" s="15">
        <v>28</v>
      </c>
      <c r="F440" s="15">
        <v>27</v>
      </c>
      <c r="G440" s="15">
        <v>28</v>
      </c>
      <c r="H440" s="15">
        <v>50</v>
      </c>
      <c r="I440" s="15">
        <v>75</v>
      </c>
      <c r="J440" s="15">
        <v>95</v>
      </c>
      <c r="K440" s="15">
        <v>140</v>
      </c>
      <c r="L440" s="15" t="s">
        <v>1450</v>
      </c>
      <c r="M440" s="15" t="s">
        <v>1450</v>
      </c>
      <c r="N440" s="15" t="s">
        <v>1451</v>
      </c>
      <c r="O440" s="15" t="s">
        <v>1452</v>
      </c>
      <c r="P440" s="15">
        <v>4.3</v>
      </c>
      <c r="Q440" s="15">
        <v>217</v>
      </c>
      <c r="R440" s="15">
        <v>478</v>
      </c>
      <c r="S440" s="15">
        <v>706</v>
      </c>
      <c r="T440" s="15">
        <v>944</v>
      </c>
      <c r="U440" s="15">
        <v>2350</v>
      </c>
      <c r="V440" s="97">
        <v>476</v>
      </c>
    </row>
    <row r="441" spans="1:22">
      <c r="A441" t="s">
        <v>432</v>
      </c>
      <c r="B441" s="15" t="s">
        <v>1472</v>
      </c>
      <c r="C441" s="15">
        <v>70000</v>
      </c>
      <c r="D441" s="15">
        <v>50</v>
      </c>
      <c r="E441" s="15">
        <v>50</v>
      </c>
      <c r="F441" s="15">
        <v>50</v>
      </c>
      <c r="G441" s="15">
        <v>51</v>
      </c>
      <c r="H441" s="15">
        <v>75</v>
      </c>
      <c r="I441" s="15">
        <v>140</v>
      </c>
      <c r="J441" s="15">
        <v>170</v>
      </c>
      <c r="K441" s="15">
        <v>250</v>
      </c>
      <c r="L441" s="15" t="s">
        <v>1034</v>
      </c>
      <c r="M441" s="15" t="s">
        <v>1034</v>
      </c>
      <c r="N441" s="15" t="s">
        <v>1036</v>
      </c>
      <c r="O441" s="15" t="s">
        <v>1161</v>
      </c>
      <c r="P441" s="15">
        <v>7.6</v>
      </c>
      <c r="Q441" s="15">
        <v>630</v>
      </c>
      <c r="R441" s="15">
        <v>1386</v>
      </c>
      <c r="S441" s="15">
        <v>2048</v>
      </c>
      <c r="T441" s="15">
        <v>2741</v>
      </c>
      <c r="U441" s="15">
        <v>2342</v>
      </c>
      <c r="V441" s="97">
        <v>477</v>
      </c>
    </row>
    <row r="442" spans="1:22">
      <c r="A442" t="s">
        <v>432</v>
      </c>
      <c r="B442" s="15" t="s">
        <v>1473</v>
      </c>
      <c r="C442" s="15">
        <v>70000</v>
      </c>
      <c r="D442" s="15">
        <v>53</v>
      </c>
      <c r="E442" s="15">
        <v>54</v>
      </c>
      <c r="F442" s="15">
        <v>52</v>
      </c>
      <c r="G442" s="15">
        <v>54</v>
      </c>
      <c r="H442" s="15">
        <v>75</v>
      </c>
      <c r="I442" s="15">
        <v>140</v>
      </c>
      <c r="J442" s="15">
        <v>195</v>
      </c>
      <c r="K442" s="15">
        <v>250</v>
      </c>
      <c r="L442" s="15" t="s">
        <v>1034</v>
      </c>
      <c r="M442" s="15" t="s">
        <v>1034</v>
      </c>
      <c r="N442" s="15" t="s">
        <v>1036</v>
      </c>
      <c r="O442" s="15" t="s">
        <v>1161</v>
      </c>
      <c r="P442" s="15">
        <v>7.6</v>
      </c>
      <c r="Q442" s="15">
        <v>643</v>
      </c>
      <c r="R442" s="15">
        <v>1415</v>
      </c>
      <c r="S442" s="15">
        <v>2090</v>
      </c>
      <c r="T442" s="15">
        <v>2798</v>
      </c>
      <c r="U442" s="15">
        <v>2344</v>
      </c>
      <c r="V442" s="97">
        <v>478</v>
      </c>
    </row>
    <row r="443" spans="1:22">
      <c r="A443" t="s">
        <v>432</v>
      </c>
      <c r="B443" s="15" t="s">
        <v>1474</v>
      </c>
      <c r="C443" s="15">
        <v>48500</v>
      </c>
      <c r="D443" s="15">
        <v>31</v>
      </c>
      <c r="E443" s="15">
        <v>31</v>
      </c>
      <c r="F443" s="15">
        <v>30</v>
      </c>
      <c r="G443" s="15">
        <v>33</v>
      </c>
      <c r="H443" s="15">
        <v>50</v>
      </c>
      <c r="I443" s="15">
        <v>95</v>
      </c>
      <c r="J443" s="15">
        <v>105</v>
      </c>
      <c r="K443" s="15">
        <v>140</v>
      </c>
      <c r="L443" s="15" t="s">
        <v>985</v>
      </c>
      <c r="M443" s="15" t="s">
        <v>985</v>
      </c>
      <c r="N443" s="15" t="s">
        <v>1052</v>
      </c>
      <c r="O443" s="15" t="s">
        <v>1059</v>
      </c>
      <c r="P443" s="15">
        <v>4.5999999999999996</v>
      </c>
      <c r="Q443" s="15">
        <v>229</v>
      </c>
      <c r="R443" s="15">
        <v>504</v>
      </c>
      <c r="S443" s="15">
        <v>745</v>
      </c>
      <c r="T443" s="15">
        <v>997</v>
      </c>
      <c r="U443" s="15">
        <v>2346</v>
      </c>
      <c r="V443" s="97">
        <v>479</v>
      </c>
    </row>
    <row r="444" spans="1:22">
      <c r="A444" t="s">
        <v>432</v>
      </c>
      <c r="B444" s="15" t="s">
        <v>1475</v>
      </c>
      <c r="C444" s="15">
        <v>55000</v>
      </c>
      <c r="D444" s="15">
        <v>35</v>
      </c>
      <c r="E444" s="15">
        <v>36</v>
      </c>
      <c r="F444" s="15">
        <v>34</v>
      </c>
      <c r="G444" s="15">
        <v>35</v>
      </c>
      <c r="H444" s="15">
        <v>50</v>
      </c>
      <c r="I444" s="15">
        <v>105</v>
      </c>
      <c r="J444" s="15">
        <v>105</v>
      </c>
      <c r="K444" s="15">
        <v>170</v>
      </c>
      <c r="L444" s="15" t="s">
        <v>985</v>
      </c>
      <c r="M444" s="15" t="s">
        <v>985</v>
      </c>
      <c r="N444" s="15" t="s">
        <v>1052</v>
      </c>
      <c r="O444" s="15" t="s">
        <v>1059</v>
      </c>
      <c r="P444" s="15">
        <v>4.5999999999999996</v>
      </c>
      <c r="Q444" s="15">
        <v>356</v>
      </c>
      <c r="R444" s="15">
        <v>784</v>
      </c>
      <c r="S444" s="15">
        <v>1157</v>
      </c>
      <c r="T444" s="15">
        <v>1549</v>
      </c>
      <c r="U444" s="15">
        <v>2348</v>
      </c>
      <c r="V444" s="97">
        <v>480</v>
      </c>
    </row>
    <row r="445" spans="1:22">
      <c r="A445" t="s">
        <v>432</v>
      </c>
      <c r="B445" s="15" t="s">
        <v>1476</v>
      </c>
      <c r="C445" s="15">
        <v>81000</v>
      </c>
      <c r="D445" s="15">
        <v>60</v>
      </c>
      <c r="E445" s="15">
        <v>61</v>
      </c>
      <c r="F445" s="15">
        <v>58</v>
      </c>
      <c r="G445" s="15">
        <v>61</v>
      </c>
      <c r="H445" s="15">
        <v>95</v>
      </c>
      <c r="I445" s="15">
        <v>140</v>
      </c>
      <c r="J445" s="15">
        <v>215</v>
      </c>
      <c r="K445" s="15">
        <v>295</v>
      </c>
      <c r="L445" s="15" t="s">
        <v>1032</v>
      </c>
      <c r="M445" s="15" t="s">
        <v>1032</v>
      </c>
      <c r="N445" s="15" t="s">
        <v>959</v>
      </c>
      <c r="O445" s="15" t="s">
        <v>1043</v>
      </c>
      <c r="P445" s="15">
        <v>8.5</v>
      </c>
      <c r="Q445" s="15">
        <v>778</v>
      </c>
      <c r="R445" s="15">
        <v>1712</v>
      </c>
      <c r="S445" s="15">
        <v>2529</v>
      </c>
      <c r="T445" s="15">
        <v>3385</v>
      </c>
      <c r="U445" s="15">
        <v>2355</v>
      </c>
      <c r="V445" s="97">
        <v>481</v>
      </c>
    </row>
    <row r="446" spans="1:22">
      <c r="A446" t="s">
        <v>432</v>
      </c>
      <c r="B446" s="15" t="s">
        <v>1477</v>
      </c>
      <c r="C446" s="15">
        <v>81000</v>
      </c>
      <c r="D446" s="15">
        <v>63</v>
      </c>
      <c r="E446" s="15">
        <v>63</v>
      </c>
      <c r="F446" s="15">
        <v>61</v>
      </c>
      <c r="G446" s="15">
        <v>63</v>
      </c>
      <c r="H446" s="15">
        <v>95</v>
      </c>
      <c r="I446" s="15">
        <v>170</v>
      </c>
      <c r="J446" s="15">
        <v>215</v>
      </c>
      <c r="K446" s="15">
        <v>315</v>
      </c>
      <c r="L446" s="15" t="s">
        <v>1032</v>
      </c>
      <c r="M446" s="15" t="s">
        <v>1032</v>
      </c>
      <c r="N446" s="15" t="s">
        <v>959</v>
      </c>
      <c r="O446" s="15" t="s">
        <v>1043</v>
      </c>
      <c r="P446" s="15">
        <v>8.5</v>
      </c>
      <c r="Q446" s="15">
        <v>792</v>
      </c>
      <c r="R446" s="15">
        <v>1743</v>
      </c>
      <c r="S446" s="15">
        <v>2574</v>
      </c>
      <c r="T446" s="15">
        <v>3446</v>
      </c>
      <c r="U446" s="15">
        <v>2358</v>
      </c>
      <c r="V446" s="97">
        <v>482</v>
      </c>
    </row>
    <row r="447" spans="1:22">
      <c r="A447" t="s">
        <v>432</v>
      </c>
      <c r="B447" s="15" t="s">
        <v>1478</v>
      </c>
      <c r="C447" s="15">
        <v>81000</v>
      </c>
      <c r="D447" s="15">
        <v>65</v>
      </c>
      <c r="E447" s="15">
        <v>66</v>
      </c>
      <c r="F447" s="15">
        <v>64</v>
      </c>
      <c r="G447" s="15">
        <v>66</v>
      </c>
      <c r="H447" s="15">
        <v>95</v>
      </c>
      <c r="I447" s="15">
        <v>170</v>
      </c>
      <c r="J447" s="15">
        <v>215</v>
      </c>
      <c r="K447" s="15">
        <v>315</v>
      </c>
      <c r="L447" s="15" t="s">
        <v>1032</v>
      </c>
      <c r="M447" s="15" t="s">
        <v>1032</v>
      </c>
      <c r="N447" s="15" t="s">
        <v>959</v>
      </c>
      <c r="O447" s="15" t="s">
        <v>1043</v>
      </c>
      <c r="P447" s="15">
        <v>8.5</v>
      </c>
      <c r="Q447" s="15">
        <v>802</v>
      </c>
      <c r="R447" s="15">
        <v>1765</v>
      </c>
      <c r="S447" s="15">
        <v>2607</v>
      </c>
      <c r="T447" s="15">
        <v>3489</v>
      </c>
      <c r="U447" s="15">
        <v>2363</v>
      </c>
      <c r="V447" s="97">
        <v>483</v>
      </c>
    </row>
    <row r="448" spans="1:22">
      <c r="A448" t="s">
        <v>432</v>
      </c>
      <c r="B448" s="15" t="s">
        <v>1479</v>
      </c>
      <c r="C448" s="15">
        <v>92000</v>
      </c>
      <c r="D448" s="15">
        <v>56</v>
      </c>
      <c r="E448" s="15">
        <v>56</v>
      </c>
      <c r="F448" s="15">
        <v>55</v>
      </c>
      <c r="G448" s="15">
        <v>56</v>
      </c>
      <c r="H448" s="15">
        <v>75</v>
      </c>
      <c r="I448" s="15">
        <v>140</v>
      </c>
      <c r="J448" s="15">
        <v>195</v>
      </c>
      <c r="K448" s="15">
        <v>250</v>
      </c>
      <c r="L448" s="15" t="s">
        <v>988</v>
      </c>
      <c r="M448" s="15" t="s">
        <v>988</v>
      </c>
      <c r="N448" s="15" t="s">
        <v>1062</v>
      </c>
      <c r="O448" s="15" t="s">
        <v>1136</v>
      </c>
      <c r="P448" s="15">
        <v>5.2</v>
      </c>
      <c r="Q448" s="15">
        <v>861</v>
      </c>
      <c r="R448" s="15">
        <v>1895</v>
      </c>
      <c r="S448" s="15">
        <v>2799</v>
      </c>
      <c r="T448" s="15">
        <v>3746</v>
      </c>
      <c r="U448" s="15">
        <v>2357</v>
      </c>
      <c r="V448" s="97">
        <v>484</v>
      </c>
    </row>
    <row r="449" spans="1:22">
      <c r="A449" t="s">
        <v>432</v>
      </c>
      <c r="B449" s="15" t="s">
        <v>1480</v>
      </c>
      <c r="C449" s="15">
        <v>92000</v>
      </c>
      <c r="D449" s="15">
        <v>58</v>
      </c>
      <c r="E449" s="15">
        <v>58</v>
      </c>
      <c r="F449" s="15">
        <v>56</v>
      </c>
      <c r="G449" s="15">
        <v>58</v>
      </c>
      <c r="H449" s="15">
        <v>75</v>
      </c>
      <c r="I449" s="15">
        <v>140</v>
      </c>
      <c r="J449" s="15">
        <v>195</v>
      </c>
      <c r="K449" s="15">
        <v>250</v>
      </c>
      <c r="L449" s="15" t="s">
        <v>988</v>
      </c>
      <c r="M449" s="15" t="s">
        <v>988</v>
      </c>
      <c r="N449" s="15" t="s">
        <v>1062</v>
      </c>
      <c r="O449" s="15" t="s">
        <v>1136</v>
      </c>
      <c r="P449" s="15">
        <v>8.1999999999999993</v>
      </c>
      <c r="Q449" s="15">
        <v>872</v>
      </c>
      <c r="R449" s="15">
        <v>1919</v>
      </c>
      <c r="S449" s="15">
        <v>2834</v>
      </c>
      <c r="T449" s="15">
        <v>3794</v>
      </c>
      <c r="U449" s="15">
        <v>2361</v>
      </c>
      <c r="V449" s="97">
        <v>485</v>
      </c>
    </row>
    <row r="450" spans="1:22">
      <c r="A450" t="s">
        <v>432</v>
      </c>
      <c r="B450" s="15" t="s">
        <v>1481</v>
      </c>
      <c r="C450" s="15">
        <v>98000</v>
      </c>
      <c r="D450" s="15">
        <v>66</v>
      </c>
      <c r="E450" s="15">
        <v>66</v>
      </c>
      <c r="F450" s="15">
        <v>62</v>
      </c>
      <c r="G450" s="15">
        <v>66</v>
      </c>
      <c r="H450" s="15">
        <v>95</v>
      </c>
      <c r="I450" s="15">
        <v>170</v>
      </c>
      <c r="J450" s="15">
        <v>215</v>
      </c>
      <c r="K450" s="15">
        <v>315</v>
      </c>
      <c r="L450" s="15" t="s">
        <v>1013</v>
      </c>
      <c r="M450" s="15" t="s">
        <v>1013</v>
      </c>
      <c r="N450" s="15" t="s">
        <v>1014</v>
      </c>
      <c r="O450" s="15" t="s">
        <v>1015</v>
      </c>
      <c r="P450" s="15">
        <v>7.9</v>
      </c>
      <c r="Q450" s="15">
        <v>976</v>
      </c>
      <c r="R450" s="15">
        <v>2148</v>
      </c>
      <c r="S450" s="15">
        <v>3172</v>
      </c>
      <c r="T450" s="15">
        <v>4246</v>
      </c>
      <c r="U450" s="15">
        <v>2360</v>
      </c>
      <c r="V450" s="97">
        <v>486</v>
      </c>
    </row>
    <row r="451" spans="1:22">
      <c r="A451" t="s">
        <v>432</v>
      </c>
      <c r="B451" s="15" t="s">
        <v>1482</v>
      </c>
      <c r="C451" s="15">
        <v>98000</v>
      </c>
      <c r="D451" s="15">
        <v>67</v>
      </c>
      <c r="E451" s="15">
        <v>68</v>
      </c>
      <c r="F451" s="15">
        <v>65</v>
      </c>
      <c r="G451" s="15">
        <v>68</v>
      </c>
      <c r="H451" s="15">
        <v>95</v>
      </c>
      <c r="I451" s="15">
        <v>170</v>
      </c>
      <c r="J451" s="15">
        <v>215</v>
      </c>
      <c r="K451" s="15">
        <v>340</v>
      </c>
      <c r="L451" s="15" t="s">
        <v>1013</v>
      </c>
      <c r="M451" s="15" t="s">
        <v>1013</v>
      </c>
      <c r="N451" s="15" t="s">
        <v>1014</v>
      </c>
      <c r="O451" s="15" t="s">
        <v>1015</v>
      </c>
      <c r="P451" s="15">
        <v>7.9</v>
      </c>
      <c r="Q451" s="15">
        <v>982</v>
      </c>
      <c r="R451" s="15">
        <v>2161</v>
      </c>
      <c r="S451" s="15">
        <v>3192</v>
      </c>
      <c r="T451" s="15">
        <v>4272</v>
      </c>
      <c r="U451" s="15">
        <v>2364</v>
      </c>
      <c r="V451" s="97">
        <v>487</v>
      </c>
    </row>
    <row r="452" spans="1:22">
      <c r="A452" t="s">
        <v>432</v>
      </c>
      <c r="B452" s="15" t="s">
        <v>1483</v>
      </c>
      <c r="C452" s="15">
        <v>98000</v>
      </c>
      <c r="D452" s="15">
        <v>69</v>
      </c>
      <c r="E452" s="15">
        <v>70</v>
      </c>
      <c r="F452" s="15">
        <v>67</v>
      </c>
      <c r="G452" s="15">
        <v>69</v>
      </c>
      <c r="H452" s="15">
        <v>105</v>
      </c>
      <c r="I452" s="15">
        <v>170</v>
      </c>
      <c r="J452" s="15">
        <v>250</v>
      </c>
      <c r="K452" s="15">
        <v>340</v>
      </c>
      <c r="L452" s="15" t="s">
        <v>1013</v>
      </c>
      <c r="M452" s="15" t="s">
        <v>1013</v>
      </c>
      <c r="N452" s="15" t="s">
        <v>1014</v>
      </c>
      <c r="O452" s="15" t="s">
        <v>1015</v>
      </c>
      <c r="P452" s="15">
        <v>7.9</v>
      </c>
      <c r="Q452" s="15">
        <v>994</v>
      </c>
      <c r="R452" s="15">
        <v>2187</v>
      </c>
      <c r="S452" s="15">
        <v>3231</v>
      </c>
      <c r="T452" s="15">
        <v>4324</v>
      </c>
      <c r="U452" s="15">
        <v>2370</v>
      </c>
      <c r="V452" s="97">
        <v>488</v>
      </c>
    </row>
    <row r="453" spans="1:22">
      <c r="A453" t="s">
        <v>432</v>
      </c>
      <c r="B453" s="15" t="s">
        <v>1484</v>
      </c>
      <c r="C453" s="15">
        <v>100000</v>
      </c>
      <c r="D453" s="15">
        <v>70</v>
      </c>
      <c r="E453" s="15">
        <v>71</v>
      </c>
      <c r="F453" s="15">
        <v>70</v>
      </c>
      <c r="G453" s="15">
        <v>72</v>
      </c>
      <c r="H453" s="15">
        <v>105</v>
      </c>
      <c r="I453" s="15">
        <v>170</v>
      </c>
      <c r="J453" s="15">
        <v>250</v>
      </c>
      <c r="K453" s="15">
        <v>340</v>
      </c>
      <c r="L453" s="15" t="s">
        <v>986</v>
      </c>
      <c r="M453" s="15" t="s">
        <v>986</v>
      </c>
      <c r="N453" s="15" t="s">
        <v>987</v>
      </c>
      <c r="O453" s="15" t="s">
        <v>988</v>
      </c>
      <c r="P453" s="15">
        <v>10</v>
      </c>
      <c r="Q453" s="15">
        <v>1224</v>
      </c>
      <c r="R453" s="15">
        <v>2693</v>
      </c>
      <c r="S453" s="15">
        <v>3978</v>
      </c>
      <c r="T453" s="15">
        <v>5325</v>
      </c>
      <c r="U453" s="15">
        <v>2362</v>
      </c>
      <c r="V453" s="97">
        <v>489</v>
      </c>
    </row>
    <row r="454" spans="1:22">
      <c r="A454" t="s">
        <v>432</v>
      </c>
      <c r="B454" s="15" t="s">
        <v>1485</v>
      </c>
      <c r="C454" s="15">
        <v>100000</v>
      </c>
      <c r="D454" s="15">
        <v>74</v>
      </c>
      <c r="E454" s="15">
        <v>74</v>
      </c>
      <c r="F454" s="15">
        <v>73</v>
      </c>
      <c r="G454" s="15">
        <v>75</v>
      </c>
      <c r="H454" s="15">
        <v>105</v>
      </c>
      <c r="I454" s="15">
        <v>195</v>
      </c>
      <c r="J454" s="15">
        <v>250</v>
      </c>
      <c r="K454" s="15">
        <v>340</v>
      </c>
      <c r="L454" s="15" t="s">
        <v>986</v>
      </c>
      <c r="M454" s="15" t="s">
        <v>986</v>
      </c>
      <c r="N454" s="15" t="s">
        <v>987</v>
      </c>
      <c r="O454" s="15" t="s">
        <v>988</v>
      </c>
      <c r="P454" s="15">
        <v>10</v>
      </c>
      <c r="Q454" s="15">
        <v>1253</v>
      </c>
      <c r="R454" s="15">
        <v>2757</v>
      </c>
      <c r="S454" s="15">
        <v>4073</v>
      </c>
      <c r="T454" s="15">
        <v>5451</v>
      </c>
      <c r="U454" s="15">
        <v>2367</v>
      </c>
      <c r="V454" s="97">
        <v>490</v>
      </c>
    </row>
    <row r="455" spans="1:22">
      <c r="A455" t="s">
        <v>432</v>
      </c>
      <c r="B455" s="15" t="s">
        <v>1486</v>
      </c>
      <c r="C455" s="15">
        <v>105000</v>
      </c>
      <c r="D455" s="15">
        <v>71</v>
      </c>
      <c r="E455" s="15">
        <v>72</v>
      </c>
      <c r="F455" s="15">
        <v>68</v>
      </c>
      <c r="G455" s="15">
        <v>73</v>
      </c>
      <c r="H455" s="15">
        <v>105</v>
      </c>
      <c r="I455" s="15">
        <v>195</v>
      </c>
      <c r="J455" s="15">
        <v>250</v>
      </c>
      <c r="K455" s="15">
        <v>340</v>
      </c>
      <c r="L455" s="15" t="s">
        <v>1136</v>
      </c>
      <c r="M455" s="15" t="s">
        <v>1136</v>
      </c>
      <c r="N455" s="15" t="s">
        <v>1270</v>
      </c>
      <c r="O455" s="15" t="s">
        <v>1271</v>
      </c>
      <c r="P455" s="15">
        <v>9.6999999999999993</v>
      </c>
      <c r="Q455" s="15">
        <v>1293</v>
      </c>
      <c r="R455" s="15">
        <v>2845</v>
      </c>
      <c r="S455" s="15">
        <v>4203</v>
      </c>
      <c r="T455" s="15">
        <v>5625</v>
      </c>
      <c r="U455" s="15">
        <v>2365</v>
      </c>
      <c r="V455" s="97">
        <v>491</v>
      </c>
    </row>
    <row r="456" spans="1:22">
      <c r="A456" t="s">
        <v>432</v>
      </c>
      <c r="B456" s="15" t="s">
        <v>1487</v>
      </c>
      <c r="C456" s="15">
        <v>105000</v>
      </c>
      <c r="D456" s="15">
        <v>80</v>
      </c>
      <c r="E456" s="15">
        <v>80</v>
      </c>
      <c r="F456" s="15">
        <v>78</v>
      </c>
      <c r="G456" s="15">
        <v>81</v>
      </c>
      <c r="H456" s="15">
        <v>105</v>
      </c>
      <c r="I456" s="15">
        <v>215</v>
      </c>
      <c r="J456" s="15">
        <v>250</v>
      </c>
      <c r="K456" s="15">
        <v>380</v>
      </c>
      <c r="L456" s="15" t="s">
        <v>1136</v>
      </c>
      <c r="M456" s="15" t="s">
        <v>1136</v>
      </c>
      <c r="N456" s="15" t="s">
        <v>1270</v>
      </c>
      <c r="O456" s="15" t="s">
        <v>1271</v>
      </c>
      <c r="P456" s="15">
        <v>9.6999999999999993</v>
      </c>
      <c r="Q456" s="15">
        <v>1361</v>
      </c>
      <c r="R456" s="15">
        <v>2995</v>
      </c>
      <c r="S456" s="15">
        <v>4424</v>
      </c>
      <c r="T456" s="15">
        <v>5921</v>
      </c>
      <c r="U456" s="15">
        <v>2371</v>
      </c>
      <c r="V456" s="97">
        <v>492</v>
      </c>
    </row>
    <row r="457" spans="1:22">
      <c r="A457" t="s">
        <v>432</v>
      </c>
      <c r="B457" s="15" t="s">
        <v>1488</v>
      </c>
      <c r="C457" s="15">
        <v>110000</v>
      </c>
      <c r="D457" s="15">
        <v>90</v>
      </c>
      <c r="E457" s="15">
        <v>90</v>
      </c>
      <c r="F457" s="15">
        <v>89</v>
      </c>
      <c r="G457" s="15">
        <v>91</v>
      </c>
      <c r="H457" s="15">
        <v>105</v>
      </c>
      <c r="I457" s="15">
        <v>215</v>
      </c>
      <c r="J457" s="15">
        <v>315</v>
      </c>
      <c r="K457" s="15">
        <v>410</v>
      </c>
      <c r="L457" s="15" t="s">
        <v>1014</v>
      </c>
      <c r="M457" s="15" t="s">
        <v>1014</v>
      </c>
      <c r="N457" s="15" t="s">
        <v>1015</v>
      </c>
      <c r="O457" s="15" t="s">
        <v>1034</v>
      </c>
      <c r="P457" s="15">
        <v>11.2</v>
      </c>
      <c r="Q457" s="15">
        <v>1505</v>
      </c>
      <c r="R457" s="15">
        <v>3311</v>
      </c>
      <c r="S457" s="15">
        <v>4892</v>
      </c>
      <c r="T457" s="15">
        <v>6547</v>
      </c>
      <c r="U457" s="15">
        <v>2374</v>
      </c>
      <c r="V457" s="97">
        <v>493</v>
      </c>
    </row>
    <row r="458" spans="1:22">
      <c r="A458" t="s">
        <v>432</v>
      </c>
      <c r="B458" s="15" t="s">
        <v>1596</v>
      </c>
      <c r="C458" s="15">
        <v>300</v>
      </c>
      <c r="D458" s="15">
        <v>9</v>
      </c>
      <c r="E458" s="15">
        <v>9</v>
      </c>
      <c r="F458" s="15">
        <v>9</v>
      </c>
      <c r="G458" s="15">
        <v>9</v>
      </c>
      <c r="H458" s="15">
        <v>0</v>
      </c>
      <c r="I458" s="15">
        <v>0</v>
      </c>
      <c r="J458" s="15">
        <v>0</v>
      </c>
      <c r="K458" s="15">
        <v>0</v>
      </c>
      <c r="L458" s="15" t="s">
        <v>1563</v>
      </c>
      <c r="M458" s="15" t="s">
        <v>1563</v>
      </c>
      <c r="N458" s="15" t="s">
        <v>1563</v>
      </c>
      <c r="O458" s="15" t="s">
        <v>1563</v>
      </c>
      <c r="P458" s="15">
        <v>0.3</v>
      </c>
      <c r="Q458" s="15">
        <v>1.9</v>
      </c>
      <c r="R458" s="15">
        <v>4.2</v>
      </c>
      <c r="S458" s="15">
        <v>7.3</v>
      </c>
      <c r="T458" s="15">
        <v>8.1999999999999993</v>
      </c>
      <c r="U458" s="15">
        <v>2200</v>
      </c>
      <c r="V458" s="97">
        <v>494</v>
      </c>
    </row>
    <row r="459" spans="1:22">
      <c r="A459" t="s">
        <v>432</v>
      </c>
      <c r="B459" s="15" t="s">
        <v>1574</v>
      </c>
      <c r="C459" s="15">
        <v>90000</v>
      </c>
      <c r="D459" s="15">
        <v>48</v>
      </c>
      <c r="E459" s="15">
        <v>48</v>
      </c>
      <c r="F459" s="15">
        <v>48</v>
      </c>
      <c r="G459" s="15">
        <v>48</v>
      </c>
      <c r="H459" s="15">
        <v>0</v>
      </c>
      <c r="I459" s="15">
        <v>0</v>
      </c>
      <c r="J459" s="15">
        <v>0</v>
      </c>
      <c r="K459" s="15">
        <v>0</v>
      </c>
      <c r="L459" s="15" t="s">
        <v>1563</v>
      </c>
      <c r="M459" s="15" t="s">
        <v>1563</v>
      </c>
      <c r="N459" s="15" t="s">
        <v>1563</v>
      </c>
      <c r="O459" s="15" t="s">
        <v>1563</v>
      </c>
      <c r="P459" s="15">
        <v>7.6</v>
      </c>
      <c r="Q459" s="15">
        <v>500</v>
      </c>
      <c r="R459" s="15">
        <v>1125</v>
      </c>
      <c r="S459" s="15">
        <v>2031</v>
      </c>
      <c r="T459" s="15">
        <v>2813</v>
      </c>
      <c r="U459" s="15">
        <v>2241</v>
      </c>
      <c r="V459" s="97">
        <v>495</v>
      </c>
    </row>
    <row r="460" spans="1:22">
      <c r="A460" t="s">
        <v>432</v>
      </c>
      <c r="B460" s="15" t="s">
        <v>1575</v>
      </c>
      <c r="C460" s="15">
        <v>149000</v>
      </c>
      <c r="D460" s="15">
        <v>72</v>
      </c>
      <c r="E460" s="15">
        <v>72</v>
      </c>
      <c r="F460" s="15">
        <v>72</v>
      </c>
      <c r="G460" s="15">
        <v>72</v>
      </c>
      <c r="H460" s="15">
        <v>0</v>
      </c>
      <c r="I460" s="15">
        <v>0</v>
      </c>
      <c r="J460" s="15">
        <v>0</v>
      </c>
      <c r="K460" s="15">
        <v>0</v>
      </c>
      <c r="L460" s="15" t="s">
        <v>1563</v>
      </c>
      <c r="M460" s="15" t="s">
        <v>1563</v>
      </c>
      <c r="N460" s="15" t="s">
        <v>1563</v>
      </c>
      <c r="O460" s="15" t="s">
        <v>1563</v>
      </c>
      <c r="P460" s="15">
        <v>11.8</v>
      </c>
      <c r="Q460" s="15">
        <v>790</v>
      </c>
      <c r="R460" s="15">
        <v>1777.5</v>
      </c>
      <c r="S460" s="15">
        <v>3209</v>
      </c>
      <c r="T460" s="15">
        <v>4444</v>
      </c>
      <c r="U460" s="15">
        <v>2249</v>
      </c>
      <c r="V460" s="97">
        <v>496</v>
      </c>
    </row>
    <row r="461" spans="1:22">
      <c r="A461" t="s">
        <v>432</v>
      </c>
      <c r="B461" s="15" t="s">
        <v>1576</v>
      </c>
      <c r="C461" s="15">
        <v>186000</v>
      </c>
      <c r="D461" s="15">
        <v>90</v>
      </c>
      <c r="E461" s="15">
        <v>90</v>
      </c>
      <c r="F461" s="15">
        <v>90</v>
      </c>
      <c r="G461" s="15">
        <v>90</v>
      </c>
      <c r="H461" s="15">
        <v>0</v>
      </c>
      <c r="I461" s="15">
        <v>0</v>
      </c>
      <c r="J461" s="15">
        <v>0</v>
      </c>
      <c r="K461" s="15">
        <v>0</v>
      </c>
      <c r="L461" s="15" t="s">
        <v>1563</v>
      </c>
      <c r="M461" s="15" t="s">
        <v>1563</v>
      </c>
      <c r="N461" s="15" t="s">
        <v>1563</v>
      </c>
      <c r="O461" s="15" t="s">
        <v>1563</v>
      </c>
      <c r="P461" s="15">
        <v>14.8</v>
      </c>
      <c r="Q461" s="15">
        <v>980</v>
      </c>
      <c r="R461" s="15">
        <v>2205</v>
      </c>
      <c r="S461" s="15">
        <v>3981</v>
      </c>
      <c r="T461" s="15">
        <v>5513</v>
      </c>
      <c r="U461" s="15">
        <v>2264</v>
      </c>
      <c r="V461" s="97">
        <v>497</v>
      </c>
    </row>
    <row r="462" spans="1:22">
      <c r="A462" t="s">
        <v>432</v>
      </c>
      <c r="B462" s="15" t="s">
        <v>1577</v>
      </c>
      <c r="C462" s="15">
        <v>249000</v>
      </c>
      <c r="D462" s="15">
        <v>120</v>
      </c>
      <c r="E462" s="15">
        <v>120</v>
      </c>
      <c r="F462" s="15">
        <v>120</v>
      </c>
      <c r="G462" s="15">
        <v>120</v>
      </c>
      <c r="H462" s="15">
        <v>0</v>
      </c>
      <c r="I462" s="15">
        <v>0</v>
      </c>
      <c r="J462" s="15">
        <v>0</v>
      </c>
      <c r="K462" s="15">
        <v>0</v>
      </c>
      <c r="L462" s="15" t="s">
        <v>1563</v>
      </c>
      <c r="M462" s="15" t="s">
        <v>1563</v>
      </c>
      <c r="N462" s="15" t="s">
        <v>1563</v>
      </c>
      <c r="O462" s="15" t="s">
        <v>1563</v>
      </c>
      <c r="P462" s="15">
        <v>19.600000000000001</v>
      </c>
      <c r="Q462" s="15">
        <v>1310</v>
      </c>
      <c r="R462" s="15">
        <v>2947.5</v>
      </c>
      <c r="S462" s="15">
        <v>5322</v>
      </c>
      <c r="T462" s="15">
        <v>7369</v>
      </c>
      <c r="U462" s="15">
        <v>2268</v>
      </c>
      <c r="V462" s="97">
        <v>498</v>
      </c>
    </row>
    <row r="463" spans="1:22">
      <c r="A463" t="s">
        <v>432</v>
      </c>
      <c r="B463" s="15" t="s">
        <v>1578</v>
      </c>
      <c r="C463" s="15">
        <v>600000</v>
      </c>
      <c r="D463" s="15">
        <v>200</v>
      </c>
      <c r="E463" s="15">
        <v>200</v>
      </c>
      <c r="F463" s="15">
        <v>200</v>
      </c>
      <c r="G463" s="15">
        <v>200</v>
      </c>
      <c r="H463" s="15">
        <v>0</v>
      </c>
      <c r="I463" s="15">
        <v>0</v>
      </c>
      <c r="J463" s="15">
        <v>0</v>
      </c>
      <c r="K463" s="15">
        <v>0</v>
      </c>
      <c r="L463" s="15" t="s">
        <v>1563</v>
      </c>
      <c r="M463" s="15" t="s">
        <v>1563</v>
      </c>
      <c r="N463" s="15" t="s">
        <v>1563</v>
      </c>
      <c r="O463" s="15" t="s">
        <v>1563</v>
      </c>
      <c r="P463" s="15">
        <v>49.8</v>
      </c>
      <c r="Q463" s="15">
        <v>2180</v>
      </c>
      <c r="R463" s="15">
        <v>4905</v>
      </c>
      <c r="S463" s="15">
        <v>8856</v>
      </c>
      <c r="T463" s="15">
        <v>12263</v>
      </c>
      <c r="U463" s="15">
        <v>2240</v>
      </c>
      <c r="V463" s="97">
        <v>499</v>
      </c>
    </row>
    <row r="464" spans="1:22">
      <c r="A464" t="s">
        <v>432</v>
      </c>
      <c r="B464" s="15" t="s">
        <v>1579</v>
      </c>
      <c r="C464" s="15">
        <v>676000</v>
      </c>
      <c r="D464" s="15">
        <v>230</v>
      </c>
      <c r="E464" s="15">
        <v>230</v>
      </c>
      <c r="F464" s="15">
        <v>230</v>
      </c>
      <c r="G464" s="15">
        <v>230</v>
      </c>
      <c r="H464" s="15">
        <v>0</v>
      </c>
      <c r="I464" s="15">
        <v>0</v>
      </c>
      <c r="J464" s="15">
        <v>0</v>
      </c>
      <c r="K464" s="15">
        <v>0</v>
      </c>
      <c r="L464" s="15" t="s">
        <v>1563</v>
      </c>
      <c r="M464" s="15" t="s">
        <v>1563</v>
      </c>
      <c r="N464" s="15" t="s">
        <v>1563</v>
      </c>
      <c r="O464" s="15" t="s">
        <v>1563</v>
      </c>
      <c r="P464" s="15">
        <v>47.7</v>
      </c>
      <c r="Q464" s="15">
        <v>2510</v>
      </c>
      <c r="R464" s="15">
        <v>5647.5</v>
      </c>
      <c r="S464" s="15">
        <v>10197</v>
      </c>
      <c r="T464" s="15">
        <v>14119</v>
      </c>
      <c r="U464" s="15">
        <v>2260</v>
      </c>
      <c r="V464" s="97">
        <v>500</v>
      </c>
    </row>
    <row r="465" spans="1:22">
      <c r="A465" t="s">
        <v>433</v>
      </c>
      <c r="B465" s="15" t="s">
        <v>1489</v>
      </c>
      <c r="C465" s="15">
        <v>8000</v>
      </c>
      <c r="D465" s="15">
        <v>4</v>
      </c>
      <c r="E465" s="15">
        <v>4</v>
      </c>
      <c r="F465" s="15">
        <v>8</v>
      </c>
      <c r="G465" s="15">
        <v>9</v>
      </c>
      <c r="H465" s="15">
        <v>2</v>
      </c>
      <c r="I465" s="15">
        <v>10</v>
      </c>
      <c r="J465" s="15">
        <v>20</v>
      </c>
      <c r="K465" s="15">
        <v>40</v>
      </c>
      <c r="L465" s="15" t="s">
        <v>978</v>
      </c>
      <c r="M465" s="15" t="s">
        <v>1019</v>
      </c>
      <c r="N465" s="15" t="s">
        <v>992</v>
      </c>
      <c r="O465" s="15" t="s">
        <v>993</v>
      </c>
      <c r="P465" s="15">
        <v>1.2</v>
      </c>
      <c r="Q465" s="15">
        <v>8.3000000000000007</v>
      </c>
      <c r="R465" s="15">
        <v>19</v>
      </c>
      <c r="S465" s="15">
        <v>27</v>
      </c>
      <c r="T465" s="15">
        <v>37</v>
      </c>
      <c r="U465" s="15">
        <v>2240</v>
      </c>
      <c r="V465" s="97">
        <v>501</v>
      </c>
    </row>
    <row r="466" spans="1:22">
      <c r="A466" t="s">
        <v>433</v>
      </c>
      <c r="B466" s="15" t="s">
        <v>1490</v>
      </c>
      <c r="C466" s="15">
        <v>8000</v>
      </c>
      <c r="D466" s="15">
        <v>7</v>
      </c>
      <c r="E466" s="15">
        <v>7</v>
      </c>
      <c r="F466" s="15">
        <v>9</v>
      </c>
      <c r="G466" s="15">
        <v>11</v>
      </c>
      <c r="H466" s="15">
        <v>5</v>
      </c>
      <c r="I466" s="15">
        <v>20</v>
      </c>
      <c r="J466" s="15">
        <v>40</v>
      </c>
      <c r="K466" s="15">
        <v>55</v>
      </c>
      <c r="L466" s="15" t="s">
        <v>1019</v>
      </c>
      <c r="M466" s="15" t="s">
        <v>992</v>
      </c>
      <c r="N466" s="15" t="s">
        <v>993</v>
      </c>
      <c r="O466" s="15" t="s">
        <v>994</v>
      </c>
      <c r="P466" s="15">
        <v>1.2</v>
      </c>
      <c r="Q466" s="15">
        <v>9</v>
      </c>
      <c r="R466" s="15">
        <v>20</v>
      </c>
      <c r="S466" s="15">
        <v>30</v>
      </c>
      <c r="T466" s="15">
        <v>40</v>
      </c>
      <c r="U466" s="15">
        <v>2249</v>
      </c>
      <c r="V466" s="97">
        <v>502</v>
      </c>
    </row>
    <row r="467" spans="1:22">
      <c r="A467" t="s">
        <v>433</v>
      </c>
      <c r="B467" s="15" t="s">
        <v>1491</v>
      </c>
      <c r="C467" s="15">
        <v>30000</v>
      </c>
      <c r="D467" s="15">
        <v>10</v>
      </c>
      <c r="E467" s="15">
        <v>10</v>
      </c>
      <c r="F467" s="15">
        <v>10</v>
      </c>
      <c r="G467" s="15">
        <v>12</v>
      </c>
      <c r="H467" s="15">
        <v>10</v>
      </c>
      <c r="I467" s="15">
        <v>20</v>
      </c>
      <c r="J467" s="15">
        <v>40</v>
      </c>
      <c r="K467" s="15">
        <v>75</v>
      </c>
      <c r="L467" s="15" t="s">
        <v>996</v>
      </c>
      <c r="M467" s="15" t="s">
        <v>997</v>
      </c>
      <c r="N467" s="15" t="s">
        <v>998</v>
      </c>
      <c r="O467" s="15" t="s">
        <v>1145</v>
      </c>
      <c r="P467" s="15">
        <v>3.6</v>
      </c>
      <c r="Q467" s="15">
        <v>99</v>
      </c>
      <c r="R467" s="15">
        <v>218</v>
      </c>
      <c r="S467" s="15">
        <v>322</v>
      </c>
      <c r="T467" s="15">
        <v>431</v>
      </c>
      <c r="U467" s="15">
        <v>2248</v>
      </c>
      <c r="V467" s="97">
        <v>503</v>
      </c>
    </row>
    <row r="468" spans="1:22">
      <c r="A468" t="s">
        <v>433</v>
      </c>
      <c r="B468" s="15" t="s">
        <v>1492</v>
      </c>
      <c r="C468" s="15">
        <v>30000</v>
      </c>
      <c r="D468" s="15">
        <v>14</v>
      </c>
      <c r="E468" s="15">
        <v>14</v>
      </c>
      <c r="F468" s="15">
        <v>12</v>
      </c>
      <c r="G468" s="15">
        <v>14</v>
      </c>
      <c r="H468" s="15">
        <v>20</v>
      </c>
      <c r="I468" s="15">
        <v>55</v>
      </c>
      <c r="J468" s="15">
        <v>55</v>
      </c>
      <c r="K468" s="15">
        <v>75</v>
      </c>
      <c r="L468" s="15" t="s">
        <v>966</v>
      </c>
      <c r="M468" s="15" t="s">
        <v>968</v>
      </c>
      <c r="N468" s="15" t="s">
        <v>1038</v>
      </c>
      <c r="O468" s="15" t="s">
        <v>1039</v>
      </c>
      <c r="P468" s="15">
        <v>3.6</v>
      </c>
      <c r="Q468" s="15">
        <v>106</v>
      </c>
      <c r="R468" s="15">
        <v>234</v>
      </c>
      <c r="S468" s="15">
        <v>345</v>
      </c>
      <c r="T468" s="15">
        <v>462</v>
      </c>
      <c r="U468" s="15">
        <v>2259</v>
      </c>
      <c r="V468" s="97">
        <v>504</v>
      </c>
    </row>
    <row r="469" spans="1:22">
      <c r="A469" t="s">
        <v>433</v>
      </c>
      <c r="B469" s="15" t="s">
        <v>1493</v>
      </c>
      <c r="C469" s="15">
        <v>30000</v>
      </c>
      <c r="D469" s="15">
        <v>20</v>
      </c>
      <c r="E469" s="15">
        <v>20</v>
      </c>
      <c r="F469" s="15">
        <v>14</v>
      </c>
      <c r="G469" s="15">
        <v>16</v>
      </c>
      <c r="H469" s="15">
        <v>40</v>
      </c>
      <c r="I469" s="15">
        <v>65</v>
      </c>
      <c r="J469" s="15">
        <v>65</v>
      </c>
      <c r="K469" s="15">
        <v>100</v>
      </c>
      <c r="L469" s="15" t="s">
        <v>1013</v>
      </c>
      <c r="M469" s="15" t="s">
        <v>1014</v>
      </c>
      <c r="N469" s="15" t="s">
        <v>1015</v>
      </c>
      <c r="O469" s="15" t="s">
        <v>1034</v>
      </c>
      <c r="P469" s="15">
        <v>3.6</v>
      </c>
      <c r="Q469" s="15">
        <v>108</v>
      </c>
      <c r="R469" s="15">
        <v>238</v>
      </c>
      <c r="S469" s="15">
        <v>351</v>
      </c>
      <c r="T469" s="15">
        <v>470</v>
      </c>
      <c r="U469" s="15">
        <v>2275</v>
      </c>
      <c r="V469" s="97">
        <v>505</v>
      </c>
    </row>
    <row r="470" spans="1:22">
      <c r="A470" t="s">
        <v>433</v>
      </c>
      <c r="B470" s="15" t="s">
        <v>1494</v>
      </c>
      <c r="C470" s="15">
        <v>40000</v>
      </c>
      <c r="D470" s="15">
        <v>12</v>
      </c>
      <c r="E470" s="15">
        <v>12</v>
      </c>
      <c r="F470" s="15">
        <v>16</v>
      </c>
      <c r="G470" s="15">
        <v>18</v>
      </c>
      <c r="H470" s="15">
        <v>20</v>
      </c>
      <c r="I470" s="15">
        <v>40</v>
      </c>
      <c r="J470" s="15">
        <v>55</v>
      </c>
      <c r="K470" s="15">
        <v>100</v>
      </c>
      <c r="L470" s="15" t="s">
        <v>1015</v>
      </c>
      <c r="M470" s="15" t="s">
        <v>1034</v>
      </c>
      <c r="N470" s="15" t="s">
        <v>1036</v>
      </c>
      <c r="O470" s="15" t="s">
        <v>1161</v>
      </c>
      <c r="P470" s="15">
        <v>4.0999999999999996</v>
      </c>
      <c r="Q470" s="15">
        <v>134</v>
      </c>
      <c r="R470" s="15">
        <v>295</v>
      </c>
      <c r="S470" s="15">
        <v>436</v>
      </c>
      <c r="T470" s="15">
        <v>583</v>
      </c>
      <c r="U470" s="15">
        <v>2256</v>
      </c>
      <c r="V470" s="97">
        <v>506</v>
      </c>
    </row>
    <row r="471" spans="1:22">
      <c r="A471" t="s">
        <v>433</v>
      </c>
      <c r="B471" s="15" t="s">
        <v>1495</v>
      </c>
      <c r="C471" s="15">
        <v>40000</v>
      </c>
      <c r="D471" s="15">
        <v>17</v>
      </c>
      <c r="E471" s="15">
        <v>17</v>
      </c>
      <c r="F471" s="15">
        <v>15</v>
      </c>
      <c r="G471" s="15">
        <v>17</v>
      </c>
      <c r="H471" s="15">
        <v>20</v>
      </c>
      <c r="I471" s="15">
        <v>55</v>
      </c>
      <c r="J471" s="15">
        <v>65</v>
      </c>
      <c r="K471" s="15">
        <v>100</v>
      </c>
      <c r="L471" s="15" t="s">
        <v>959</v>
      </c>
      <c r="M471" s="15" t="s">
        <v>1043</v>
      </c>
      <c r="N471" s="15" t="s">
        <v>1045</v>
      </c>
      <c r="O471" s="15" t="s">
        <v>1166</v>
      </c>
      <c r="P471" s="15">
        <v>4.0999999999999996</v>
      </c>
      <c r="Q471" s="15">
        <v>141</v>
      </c>
      <c r="R471" s="15">
        <v>311</v>
      </c>
      <c r="S471" s="15">
        <v>459</v>
      </c>
      <c r="T471" s="15">
        <v>614</v>
      </c>
      <c r="U471" s="15">
        <v>2261</v>
      </c>
      <c r="V471" s="97">
        <v>507</v>
      </c>
    </row>
    <row r="472" spans="1:22">
      <c r="A472" t="s">
        <v>433</v>
      </c>
      <c r="B472" s="15" t="s">
        <v>1496</v>
      </c>
      <c r="C472" s="15">
        <v>58000</v>
      </c>
      <c r="D472" s="15">
        <v>24</v>
      </c>
      <c r="E472" s="15">
        <v>24</v>
      </c>
      <c r="F472" s="15">
        <v>16</v>
      </c>
      <c r="G472" s="15">
        <v>18</v>
      </c>
      <c r="H472" s="15">
        <v>40</v>
      </c>
      <c r="I472" s="15">
        <v>70</v>
      </c>
      <c r="J472" s="15">
        <v>70</v>
      </c>
      <c r="K472" s="15">
        <v>100</v>
      </c>
      <c r="L472" s="15" t="s">
        <v>1019</v>
      </c>
      <c r="M472" s="15" t="s">
        <v>992</v>
      </c>
      <c r="N472" s="15" t="s">
        <v>993</v>
      </c>
      <c r="O472" s="15" t="s">
        <v>994</v>
      </c>
      <c r="P472" s="15">
        <v>4.0999999999999996</v>
      </c>
      <c r="Q472" s="15">
        <v>288</v>
      </c>
      <c r="R472" s="15">
        <v>634</v>
      </c>
      <c r="S472" s="15">
        <v>936</v>
      </c>
      <c r="T472" s="15">
        <v>1253</v>
      </c>
      <c r="U472" s="15">
        <v>2267</v>
      </c>
      <c r="V472" s="97">
        <v>508</v>
      </c>
    </row>
    <row r="473" spans="1:22">
      <c r="A473" t="s">
        <v>433</v>
      </c>
      <c r="B473" s="15" t="s">
        <v>1497</v>
      </c>
      <c r="C473" s="15">
        <v>110000</v>
      </c>
      <c r="D473" s="15">
        <v>54</v>
      </c>
      <c r="E473" s="15">
        <v>60</v>
      </c>
      <c r="F473" s="15">
        <v>49</v>
      </c>
      <c r="G473" s="15">
        <v>68</v>
      </c>
      <c r="H473" s="15">
        <v>100</v>
      </c>
      <c r="I473" s="15">
        <v>240</v>
      </c>
      <c r="J473" s="15">
        <v>320</v>
      </c>
      <c r="K473" s="15">
        <v>240</v>
      </c>
      <c r="L473" s="15" t="s">
        <v>1019</v>
      </c>
      <c r="M473" s="15" t="s">
        <v>1019</v>
      </c>
      <c r="N473" s="15" t="s">
        <v>992</v>
      </c>
      <c r="O473" s="15" t="s">
        <v>993</v>
      </c>
      <c r="P473" s="15">
        <v>9.3000000000000007</v>
      </c>
      <c r="Q473" s="15">
        <v>1016</v>
      </c>
      <c r="R473" s="15">
        <v>2236</v>
      </c>
      <c r="S473" s="15">
        <v>3302</v>
      </c>
      <c r="T473" s="15">
        <v>4420</v>
      </c>
      <c r="U473" s="15">
        <v>2337</v>
      </c>
      <c r="V473" s="97">
        <v>509</v>
      </c>
    </row>
    <row r="474" spans="1:22">
      <c r="A474" t="s">
        <v>433</v>
      </c>
      <c r="B474" s="15" t="s">
        <v>1498</v>
      </c>
      <c r="C474" s="15">
        <v>110000</v>
      </c>
      <c r="D474" s="15">
        <v>62</v>
      </c>
      <c r="E474" s="15">
        <v>68</v>
      </c>
      <c r="F474" s="15">
        <v>56</v>
      </c>
      <c r="G474" s="15">
        <v>77</v>
      </c>
      <c r="H474" s="15">
        <v>100</v>
      </c>
      <c r="I474" s="15">
        <v>240</v>
      </c>
      <c r="J474" s="15">
        <v>240</v>
      </c>
      <c r="K474" s="15">
        <v>240</v>
      </c>
      <c r="L474" s="15" t="s">
        <v>1019</v>
      </c>
      <c r="M474" s="15" t="s">
        <v>1019</v>
      </c>
      <c r="N474" s="15" t="s">
        <v>992</v>
      </c>
      <c r="O474" s="15" t="s">
        <v>993</v>
      </c>
      <c r="P474" s="15">
        <v>9.3000000000000007</v>
      </c>
      <c r="Q474" s="15">
        <v>1069</v>
      </c>
      <c r="R474" s="15">
        <v>2352</v>
      </c>
      <c r="S474" s="15">
        <v>3475</v>
      </c>
      <c r="T474" s="15">
        <v>4651</v>
      </c>
      <c r="U474" s="15">
        <v>2339</v>
      </c>
      <c r="V474" s="97">
        <v>510</v>
      </c>
    </row>
    <row r="475" spans="1:22">
      <c r="A475" t="s">
        <v>434</v>
      </c>
      <c r="B475" s="15" t="s">
        <v>1499</v>
      </c>
      <c r="C475" s="15">
        <v>2400</v>
      </c>
      <c r="D475" s="15">
        <v>8</v>
      </c>
      <c r="E475" s="15">
        <v>9</v>
      </c>
      <c r="F475" s="15">
        <v>10</v>
      </c>
      <c r="G475" s="15">
        <v>7</v>
      </c>
      <c r="H475" s="15">
        <v>2</v>
      </c>
      <c r="I475" s="15">
        <v>17</v>
      </c>
      <c r="J475" s="15">
        <v>33</v>
      </c>
      <c r="K475" s="15">
        <v>46</v>
      </c>
      <c r="L475" s="15" t="s">
        <v>1500</v>
      </c>
      <c r="M475" s="15" t="s">
        <v>975</v>
      </c>
      <c r="N475" s="15" t="s">
        <v>976</v>
      </c>
      <c r="O475" s="15" t="s">
        <v>977</v>
      </c>
      <c r="P475" s="15">
        <v>0.2</v>
      </c>
      <c r="Q475" s="15">
        <v>1.8</v>
      </c>
      <c r="R475" s="15">
        <v>4</v>
      </c>
      <c r="S475" s="15">
        <v>6</v>
      </c>
      <c r="T475" s="15">
        <v>8</v>
      </c>
      <c r="U475" s="15">
        <v>2238</v>
      </c>
      <c r="V475" s="97">
        <v>511</v>
      </c>
    </row>
    <row r="476" spans="1:22">
      <c r="A476" t="s">
        <v>434</v>
      </c>
      <c r="B476" s="15" t="s">
        <v>1501</v>
      </c>
      <c r="C476" s="15">
        <v>2400</v>
      </c>
      <c r="D476" s="15">
        <v>10</v>
      </c>
      <c r="E476" s="15">
        <v>11</v>
      </c>
      <c r="F476" s="15">
        <v>12</v>
      </c>
      <c r="G476" s="15">
        <v>9</v>
      </c>
      <c r="H476" s="15">
        <v>2</v>
      </c>
      <c r="I476" s="15">
        <v>33</v>
      </c>
      <c r="J476" s="15">
        <v>33</v>
      </c>
      <c r="K476" s="15">
        <v>46</v>
      </c>
      <c r="L476" s="15" t="s">
        <v>1500</v>
      </c>
      <c r="M476" s="15" t="s">
        <v>975</v>
      </c>
      <c r="N476" s="15" t="s">
        <v>976</v>
      </c>
      <c r="O476" s="15" t="s">
        <v>977</v>
      </c>
      <c r="P476" s="15">
        <v>0.2</v>
      </c>
      <c r="Q476" s="15">
        <v>1.9</v>
      </c>
      <c r="R476" s="15">
        <v>5</v>
      </c>
      <c r="S476" s="15">
        <v>7</v>
      </c>
      <c r="T476" s="15">
        <v>9</v>
      </c>
      <c r="U476" s="15">
        <v>2243</v>
      </c>
      <c r="V476" s="97">
        <v>512</v>
      </c>
    </row>
    <row r="477" spans="1:22">
      <c r="A477" t="s">
        <v>434</v>
      </c>
      <c r="B477" s="15" t="s">
        <v>1502</v>
      </c>
      <c r="C477" s="15">
        <v>8000</v>
      </c>
      <c r="D477" s="15">
        <v>14</v>
      </c>
      <c r="E477" s="15">
        <v>15</v>
      </c>
      <c r="F477" s="15">
        <v>16</v>
      </c>
      <c r="G477" s="15">
        <v>13</v>
      </c>
      <c r="H477" s="15">
        <v>17</v>
      </c>
      <c r="I477" s="15">
        <v>33</v>
      </c>
      <c r="J477" s="15">
        <v>46</v>
      </c>
      <c r="K477" s="15">
        <v>54</v>
      </c>
      <c r="L477" s="15" t="s">
        <v>1503</v>
      </c>
      <c r="M477" s="15" t="s">
        <v>1504</v>
      </c>
      <c r="N477" s="15" t="s">
        <v>1505</v>
      </c>
      <c r="O477" s="15" t="s">
        <v>1450</v>
      </c>
      <c r="P477" s="15">
        <v>0.8</v>
      </c>
      <c r="Q477" s="15">
        <v>6.3</v>
      </c>
      <c r="R477" s="15">
        <v>14</v>
      </c>
      <c r="S477" s="15">
        <v>21</v>
      </c>
      <c r="T477" s="15">
        <v>28</v>
      </c>
      <c r="U477" s="15">
        <v>2241</v>
      </c>
      <c r="V477" s="97">
        <v>513</v>
      </c>
    </row>
    <row r="478" spans="1:22">
      <c r="A478" t="s">
        <v>434</v>
      </c>
      <c r="B478" s="15" t="s">
        <v>1506</v>
      </c>
      <c r="C478" s="15">
        <v>8000</v>
      </c>
      <c r="D478" s="15">
        <v>18</v>
      </c>
      <c r="E478" s="15">
        <v>19</v>
      </c>
      <c r="F478" s="15">
        <v>20</v>
      </c>
      <c r="G478" s="15">
        <v>17</v>
      </c>
      <c r="H478" s="15">
        <v>33</v>
      </c>
      <c r="I478" s="15">
        <v>46</v>
      </c>
      <c r="J478" s="15">
        <v>46</v>
      </c>
      <c r="K478" s="15">
        <v>62</v>
      </c>
      <c r="L478" s="15" t="s">
        <v>1503</v>
      </c>
      <c r="M478" s="15" t="s">
        <v>1504</v>
      </c>
      <c r="N478" s="15" t="s">
        <v>1505</v>
      </c>
      <c r="O478" s="15" t="s">
        <v>1450</v>
      </c>
      <c r="P478" s="15">
        <v>0.8</v>
      </c>
      <c r="Q478" s="15">
        <v>6.6</v>
      </c>
      <c r="R478" s="15">
        <v>15</v>
      </c>
      <c r="S478" s="15">
        <v>22</v>
      </c>
      <c r="T478" s="15">
        <v>29</v>
      </c>
      <c r="U478" s="15">
        <v>2247</v>
      </c>
      <c r="V478" s="97">
        <v>514</v>
      </c>
    </row>
    <row r="479" spans="1:22">
      <c r="A479" t="s">
        <v>434</v>
      </c>
      <c r="B479" s="15" t="s">
        <v>1507</v>
      </c>
      <c r="C479" s="15">
        <v>25000</v>
      </c>
      <c r="D479" s="15">
        <v>18</v>
      </c>
      <c r="E479" s="15">
        <v>19</v>
      </c>
      <c r="F479" s="15">
        <v>20</v>
      </c>
      <c r="G479" s="15">
        <v>17</v>
      </c>
      <c r="H479" s="15">
        <v>33</v>
      </c>
      <c r="I479" s="15">
        <v>54</v>
      </c>
      <c r="J479" s="15">
        <v>54</v>
      </c>
      <c r="K479" s="15">
        <v>62</v>
      </c>
      <c r="L479" s="15" t="s">
        <v>981</v>
      </c>
      <c r="M479" s="15" t="s">
        <v>1508</v>
      </c>
      <c r="N479" s="15" t="s">
        <v>1509</v>
      </c>
      <c r="O479" s="15" t="s">
        <v>1007</v>
      </c>
      <c r="P479" s="15">
        <v>2</v>
      </c>
      <c r="Q479" s="15">
        <v>62</v>
      </c>
      <c r="R479" s="15">
        <v>137</v>
      </c>
      <c r="S479" s="15">
        <v>202</v>
      </c>
      <c r="T479" s="15">
        <v>270</v>
      </c>
      <c r="U479" s="15">
        <v>2249</v>
      </c>
      <c r="V479" s="97">
        <v>515</v>
      </c>
    </row>
    <row r="480" spans="1:22">
      <c r="A480" t="s">
        <v>434</v>
      </c>
      <c r="B480" s="15" t="s">
        <v>1510</v>
      </c>
      <c r="C480" s="15">
        <v>25000</v>
      </c>
      <c r="D480" s="15">
        <v>22</v>
      </c>
      <c r="E480" s="15">
        <v>24</v>
      </c>
      <c r="F480" s="15">
        <v>25</v>
      </c>
      <c r="G480" s="15">
        <v>21</v>
      </c>
      <c r="H480" s="15">
        <v>54</v>
      </c>
      <c r="I480" s="15">
        <v>95</v>
      </c>
      <c r="J480" s="15">
        <v>95</v>
      </c>
      <c r="K480" s="15">
        <v>150</v>
      </c>
      <c r="L480" s="15" t="s">
        <v>981</v>
      </c>
      <c r="M480" s="15" t="s">
        <v>1508</v>
      </c>
      <c r="N480" s="15" t="s">
        <v>1509</v>
      </c>
      <c r="O480" s="15" t="s">
        <v>1007</v>
      </c>
      <c r="P480" s="15">
        <v>2</v>
      </c>
      <c r="Q480" s="15">
        <v>64</v>
      </c>
      <c r="R480" s="15">
        <v>141</v>
      </c>
      <c r="S480" s="15">
        <v>208</v>
      </c>
      <c r="T480" s="15">
        <v>279</v>
      </c>
      <c r="U480" s="15">
        <v>2265</v>
      </c>
      <c r="V480" s="97">
        <v>516</v>
      </c>
    </row>
    <row r="481" spans="1:22">
      <c r="A481" t="s">
        <v>434</v>
      </c>
      <c r="B481" s="15" t="s">
        <v>1511</v>
      </c>
      <c r="C481" s="15">
        <v>30000</v>
      </c>
      <c r="D481" s="15">
        <v>20</v>
      </c>
      <c r="E481" s="15">
        <v>21</v>
      </c>
      <c r="F481" s="15">
        <v>22</v>
      </c>
      <c r="G481" s="15">
        <v>20</v>
      </c>
      <c r="H481" s="15">
        <v>17</v>
      </c>
      <c r="I481" s="15">
        <v>46</v>
      </c>
      <c r="J481" s="15">
        <v>62</v>
      </c>
      <c r="K481" s="15">
        <v>95</v>
      </c>
      <c r="L481" s="15" t="s">
        <v>1512</v>
      </c>
      <c r="M481" s="15" t="s">
        <v>1152</v>
      </c>
      <c r="N481" s="15" t="s">
        <v>1153</v>
      </c>
      <c r="O481" s="15" t="s">
        <v>1154</v>
      </c>
      <c r="P481" s="15">
        <v>2.5</v>
      </c>
      <c r="Q481" s="15">
        <v>76</v>
      </c>
      <c r="R481" s="15">
        <v>168</v>
      </c>
      <c r="S481" s="15">
        <v>247</v>
      </c>
      <c r="T481" s="15">
        <v>331</v>
      </c>
      <c r="U481" s="15">
        <v>2250</v>
      </c>
      <c r="V481" s="97">
        <v>517</v>
      </c>
    </row>
    <row r="482" spans="1:22">
      <c r="A482" t="s">
        <v>434</v>
      </c>
      <c r="B482" s="15" t="s">
        <v>1513</v>
      </c>
      <c r="C482" s="15">
        <v>30000</v>
      </c>
      <c r="D482" s="15">
        <v>22</v>
      </c>
      <c r="E482" s="15">
        <v>24</v>
      </c>
      <c r="F482" s="15">
        <v>25</v>
      </c>
      <c r="G482" s="15">
        <v>21</v>
      </c>
      <c r="H482" s="15">
        <v>46</v>
      </c>
      <c r="I482" s="15">
        <v>95</v>
      </c>
      <c r="J482" s="15">
        <v>150</v>
      </c>
      <c r="K482" s="15">
        <v>150</v>
      </c>
      <c r="L482" s="15" t="s">
        <v>1512</v>
      </c>
      <c r="M482" s="15" t="s">
        <v>1152</v>
      </c>
      <c r="N482" s="15" t="s">
        <v>1153</v>
      </c>
      <c r="O482" s="15" t="s">
        <v>1154</v>
      </c>
      <c r="P482" s="15">
        <v>2.5</v>
      </c>
      <c r="Q482" s="15">
        <v>77</v>
      </c>
      <c r="R482" s="15">
        <v>170</v>
      </c>
      <c r="S482" s="15">
        <v>251</v>
      </c>
      <c r="T482" s="15">
        <v>335</v>
      </c>
      <c r="U482" s="15">
        <v>2267</v>
      </c>
      <c r="V482" s="97">
        <v>518</v>
      </c>
    </row>
    <row r="483" spans="1:22">
      <c r="A483" t="s">
        <v>434</v>
      </c>
      <c r="B483" s="15" t="s">
        <v>1514</v>
      </c>
      <c r="C483" s="15">
        <v>50000</v>
      </c>
      <c r="D483" s="15">
        <v>20</v>
      </c>
      <c r="E483" s="15">
        <v>21</v>
      </c>
      <c r="F483" s="15">
        <v>22</v>
      </c>
      <c r="G483" s="15">
        <v>20</v>
      </c>
      <c r="H483" s="15">
        <v>17</v>
      </c>
      <c r="I483" s="15">
        <v>46</v>
      </c>
      <c r="J483" s="15">
        <v>54</v>
      </c>
      <c r="K483" s="15">
        <v>62</v>
      </c>
      <c r="L483" s="15" t="s">
        <v>1508</v>
      </c>
      <c r="M483" s="15" t="s">
        <v>1023</v>
      </c>
      <c r="N483" s="15" t="s">
        <v>985</v>
      </c>
      <c r="O483" s="15" t="s">
        <v>1052</v>
      </c>
      <c r="P483" s="15">
        <v>4.2</v>
      </c>
      <c r="Q483" s="15">
        <v>168</v>
      </c>
      <c r="R483" s="15">
        <v>370</v>
      </c>
      <c r="S483" s="15">
        <v>546</v>
      </c>
      <c r="T483" s="15">
        <v>731</v>
      </c>
      <c r="U483" s="15">
        <v>2248</v>
      </c>
      <c r="V483" s="97">
        <v>519</v>
      </c>
    </row>
    <row r="484" spans="1:22">
      <c r="A484" t="s">
        <v>434</v>
      </c>
      <c r="B484" s="15" t="s">
        <v>1515</v>
      </c>
      <c r="C484" s="15">
        <v>50000</v>
      </c>
      <c r="D484" s="15">
        <v>25</v>
      </c>
      <c r="E484" s="15">
        <v>27</v>
      </c>
      <c r="F484" s="15">
        <v>28</v>
      </c>
      <c r="G484" s="15">
        <v>24</v>
      </c>
      <c r="H484" s="15">
        <v>17</v>
      </c>
      <c r="I484" s="15">
        <v>46</v>
      </c>
      <c r="J484" s="15">
        <v>54</v>
      </c>
      <c r="K484" s="15">
        <v>95</v>
      </c>
      <c r="L484" s="15" t="s">
        <v>1508</v>
      </c>
      <c r="M484" s="15" t="s">
        <v>1023</v>
      </c>
      <c r="N484" s="15" t="s">
        <v>985</v>
      </c>
      <c r="O484" s="15" t="s">
        <v>1052</v>
      </c>
      <c r="P484" s="15">
        <v>4.2</v>
      </c>
      <c r="Q484" s="15">
        <v>175</v>
      </c>
      <c r="R484" s="15">
        <v>385</v>
      </c>
      <c r="S484" s="15">
        <v>569</v>
      </c>
      <c r="T484" s="15">
        <v>762</v>
      </c>
      <c r="U484" s="15">
        <v>2261</v>
      </c>
      <c r="V484" s="97">
        <v>520</v>
      </c>
    </row>
    <row r="485" spans="1:22">
      <c r="A485" t="s">
        <v>434</v>
      </c>
      <c r="B485" s="15" t="s">
        <v>1516</v>
      </c>
      <c r="C485" s="15">
        <v>20000</v>
      </c>
      <c r="D485" s="15">
        <v>15</v>
      </c>
      <c r="E485" s="15">
        <v>16</v>
      </c>
      <c r="F485" s="15">
        <v>17</v>
      </c>
      <c r="G485" s="15">
        <v>14</v>
      </c>
      <c r="H485" s="15">
        <v>46</v>
      </c>
      <c r="I485" s="15">
        <v>62</v>
      </c>
      <c r="J485" s="15">
        <v>95</v>
      </c>
      <c r="K485" s="15">
        <v>150</v>
      </c>
      <c r="L485" s="15" t="s">
        <v>1023</v>
      </c>
      <c r="M485" s="15" t="s">
        <v>1052</v>
      </c>
      <c r="N485" s="15" t="s">
        <v>1059</v>
      </c>
      <c r="O485" s="15" t="s">
        <v>1031</v>
      </c>
      <c r="P485" s="15">
        <v>1.7</v>
      </c>
      <c r="Q485" s="15">
        <v>32</v>
      </c>
      <c r="R485" s="15">
        <v>71</v>
      </c>
      <c r="S485" s="15">
        <v>104</v>
      </c>
      <c r="T485" s="15">
        <v>140</v>
      </c>
      <c r="U485" s="15">
        <v>2252</v>
      </c>
      <c r="V485" s="97">
        <v>521</v>
      </c>
    </row>
    <row r="486" spans="1:22">
      <c r="A486" t="s">
        <v>434</v>
      </c>
      <c r="B486" s="15" t="s">
        <v>1517</v>
      </c>
      <c r="C486" s="15">
        <v>20000</v>
      </c>
      <c r="D486" s="15">
        <v>22</v>
      </c>
      <c r="E486" s="15">
        <v>24</v>
      </c>
      <c r="F486" s="15">
        <v>25</v>
      </c>
      <c r="G486" s="15">
        <v>21</v>
      </c>
      <c r="H486" s="15">
        <v>54</v>
      </c>
      <c r="I486" s="15">
        <v>95</v>
      </c>
      <c r="J486" s="15">
        <v>150</v>
      </c>
      <c r="K486" s="15">
        <v>210</v>
      </c>
      <c r="L486" s="15" t="s">
        <v>1023</v>
      </c>
      <c r="M486" s="15" t="s">
        <v>1052</v>
      </c>
      <c r="N486" s="15" t="s">
        <v>1059</v>
      </c>
      <c r="O486" s="15" t="s">
        <v>1031</v>
      </c>
      <c r="P486" s="15">
        <v>1.7</v>
      </c>
      <c r="Q486" s="15">
        <v>34</v>
      </c>
      <c r="R486" s="15">
        <v>75</v>
      </c>
      <c r="S486" s="15">
        <v>111</v>
      </c>
      <c r="T486" s="15">
        <v>148</v>
      </c>
      <c r="U486" s="15">
        <v>2269</v>
      </c>
      <c r="V486" s="97">
        <v>522</v>
      </c>
    </row>
    <row r="487" spans="1:22">
      <c r="A487" t="s">
        <v>434</v>
      </c>
      <c r="B487" s="15" t="s">
        <v>1518</v>
      </c>
      <c r="C487" s="15">
        <v>28900</v>
      </c>
      <c r="D487" s="15">
        <v>24</v>
      </c>
      <c r="E487" s="15">
        <v>26</v>
      </c>
      <c r="F487" s="15">
        <v>27</v>
      </c>
      <c r="G487" s="15">
        <v>23</v>
      </c>
      <c r="H487" s="15">
        <v>33</v>
      </c>
      <c r="I487" s="15">
        <v>62</v>
      </c>
      <c r="J487" s="15">
        <v>95</v>
      </c>
      <c r="K487" s="15">
        <v>95</v>
      </c>
      <c r="L487" s="15" t="s">
        <v>983</v>
      </c>
      <c r="M487" s="15" t="s">
        <v>1019</v>
      </c>
      <c r="N487" s="15" t="s">
        <v>992</v>
      </c>
      <c r="O487" s="15" t="s">
        <v>993</v>
      </c>
      <c r="P487" s="15">
        <v>2.2999999999999998</v>
      </c>
      <c r="Q487" s="15">
        <v>75</v>
      </c>
      <c r="R487" s="15">
        <v>165</v>
      </c>
      <c r="S487" s="15">
        <v>244</v>
      </c>
      <c r="T487" s="15">
        <v>327</v>
      </c>
      <c r="U487" s="15">
        <v>2333</v>
      </c>
      <c r="V487" s="97">
        <v>523</v>
      </c>
    </row>
    <row r="488" spans="1:22">
      <c r="A488" t="s">
        <v>434</v>
      </c>
      <c r="B488" s="15" t="s">
        <v>1519</v>
      </c>
      <c r="C488" s="15">
        <v>28900</v>
      </c>
      <c r="D488" s="15">
        <v>26</v>
      </c>
      <c r="E488" s="15">
        <v>28</v>
      </c>
      <c r="F488" s="15">
        <v>29</v>
      </c>
      <c r="G488" s="15">
        <v>25</v>
      </c>
      <c r="H488" s="15">
        <v>46</v>
      </c>
      <c r="I488" s="15">
        <v>62</v>
      </c>
      <c r="J488" s="15">
        <v>150</v>
      </c>
      <c r="K488" s="15">
        <v>150</v>
      </c>
      <c r="L488" s="15" t="s">
        <v>983</v>
      </c>
      <c r="M488" s="15" t="s">
        <v>1019</v>
      </c>
      <c r="N488" s="15" t="s">
        <v>992</v>
      </c>
      <c r="O488" s="15" t="s">
        <v>993</v>
      </c>
      <c r="P488" s="15">
        <v>2.2999999999999998</v>
      </c>
      <c r="Q488" s="15">
        <v>76</v>
      </c>
      <c r="R488" s="15">
        <v>168</v>
      </c>
      <c r="S488" s="15">
        <v>247</v>
      </c>
      <c r="T488" s="15">
        <v>331</v>
      </c>
      <c r="U488" s="15">
        <v>2343</v>
      </c>
      <c r="V488" s="97">
        <v>524</v>
      </c>
    </row>
    <row r="489" spans="1:22">
      <c r="A489" t="s">
        <v>434</v>
      </c>
      <c r="B489" s="15" t="s">
        <v>1520</v>
      </c>
      <c r="C489" s="15">
        <v>33500</v>
      </c>
      <c r="D489" s="15">
        <v>28</v>
      </c>
      <c r="E489" s="15">
        <v>30</v>
      </c>
      <c r="F489" s="15">
        <v>31</v>
      </c>
      <c r="G489" s="15">
        <v>27</v>
      </c>
      <c r="H489" s="15">
        <v>54</v>
      </c>
      <c r="I489" s="15">
        <v>95</v>
      </c>
      <c r="J489" s="15">
        <v>95</v>
      </c>
      <c r="K489" s="15">
        <v>150</v>
      </c>
      <c r="L489" s="15" t="s">
        <v>982</v>
      </c>
      <c r="M489" s="15" t="s">
        <v>978</v>
      </c>
      <c r="N489" s="15" t="s">
        <v>1019</v>
      </c>
      <c r="O489" s="15" t="s">
        <v>992</v>
      </c>
      <c r="P489" s="15">
        <v>2.1</v>
      </c>
      <c r="Q489" s="15">
        <v>90</v>
      </c>
      <c r="R489" s="15">
        <v>198</v>
      </c>
      <c r="S489" s="15">
        <v>293</v>
      </c>
      <c r="T489" s="15">
        <v>392</v>
      </c>
      <c r="U489" s="15">
        <v>2341</v>
      </c>
      <c r="V489" s="97">
        <v>525</v>
      </c>
    </row>
    <row r="490" spans="1:22">
      <c r="A490" t="s">
        <v>434</v>
      </c>
      <c r="B490" s="15" t="s">
        <v>1521</v>
      </c>
      <c r="C490" s="15">
        <v>33500</v>
      </c>
      <c r="D490" s="15">
        <v>32</v>
      </c>
      <c r="E490" s="15">
        <v>34</v>
      </c>
      <c r="F490" s="15">
        <v>35</v>
      </c>
      <c r="G490" s="15">
        <v>31</v>
      </c>
      <c r="H490" s="15">
        <v>54</v>
      </c>
      <c r="I490" s="15">
        <v>95</v>
      </c>
      <c r="J490" s="15">
        <v>95</v>
      </c>
      <c r="K490" s="15">
        <v>195</v>
      </c>
      <c r="L490" s="15" t="s">
        <v>982</v>
      </c>
      <c r="M490" s="15" t="s">
        <v>978</v>
      </c>
      <c r="N490" s="15" t="s">
        <v>1019</v>
      </c>
      <c r="O490" s="15" t="s">
        <v>992</v>
      </c>
      <c r="P490" s="15">
        <v>2.1</v>
      </c>
      <c r="Q490" s="15">
        <v>93</v>
      </c>
      <c r="R490" s="15">
        <v>205</v>
      </c>
      <c r="S490" s="15">
        <v>303</v>
      </c>
      <c r="T490" s="15">
        <v>405</v>
      </c>
      <c r="U490" s="15">
        <v>2347</v>
      </c>
      <c r="V490" s="97">
        <v>526</v>
      </c>
    </row>
    <row r="491" spans="1:22">
      <c r="A491" t="s">
        <v>434</v>
      </c>
      <c r="B491" s="15" t="s">
        <v>1522</v>
      </c>
      <c r="C491" s="15">
        <v>41500</v>
      </c>
      <c r="D491" s="15">
        <v>36</v>
      </c>
      <c r="E491" s="15">
        <v>38</v>
      </c>
      <c r="F491" s="15">
        <v>39</v>
      </c>
      <c r="G491" s="15">
        <v>35</v>
      </c>
      <c r="H491" s="15">
        <v>54</v>
      </c>
      <c r="I491" s="15">
        <v>95</v>
      </c>
      <c r="J491" s="15">
        <v>150</v>
      </c>
      <c r="K491" s="15">
        <v>310</v>
      </c>
      <c r="L491" s="15" t="s">
        <v>1159</v>
      </c>
      <c r="M491" s="15" t="s">
        <v>1019</v>
      </c>
      <c r="N491" s="15" t="s">
        <v>992</v>
      </c>
      <c r="O491" s="15" t="s">
        <v>993</v>
      </c>
      <c r="P491" s="15">
        <v>3.2</v>
      </c>
      <c r="Q491" s="15">
        <v>119</v>
      </c>
      <c r="R491" s="15">
        <v>262</v>
      </c>
      <c r="S491" s="15">
        <v>387</v>
      </c>
      <c r="T491" s="15">
        <v>518</v>
      </c>
      <c r="U491" s="15">
        <v>2346</v>
      </c>
      <c r="V491" s="97">
        <v>527</v>
      </c>
    </row>
    <row r="492" spans="1:22">
      <c r="A492" t="s">
        <v>434</v>
      </c>
      <c r="B492" s="15" t="s">
        <v>1523</v>
      </c>
      <c r="C492" s="15">
        <v>41500</v>
      </c>
      <c r="D492" s="15">
        <v>37</v>
      </c>
      <c r="E492" s="15">
        <v>39</v>
      </c>
      <c r="F492" s="15">
        <v>40</v>
      </c>
      <c r="G492" s="15">
        <v>36</v>
      </c>
      <c r="H492" s="15">
        <v>62</v>
      </c>
      <c r="I492" s="15">
        <v>95</v>
      </c>
      <c r="J492" s="15">
        <v>150</v>
      </c>
      <c r="K492" s="15">
        <v>310</v>
      </c>
      <c r="L492" s="15" t="s">
        <v>1159</v>
      </c>
      <c r="M492" s="15" t="s">
        <v>1019</v>
      </c>
      <c r="N492" s="15" t="s">
        <v>992</v>
      </c>
      <c r="O492" s="15" t="s">
        <v>993</v>
      </c>
      <c r="P492" s="15">
        <v>3.2</v>
      </c>
      <c r="Q492" s="15">
        <v>119</v>
      </c>
      <c r="R492" s="15">
        <v>262</v>
      </c>
      <c r="S492" s="15">
        <v>387</v>
      </c>
      <c r="T492" s="15">
        <v>518</v>
      </c>
      <c r="U492" s="15">
        <v>2348</v>
      </c>
      <c r="V492" s="97">
        <v>528</v>
      </c>
    </row>
    <row r="493" spans="1:22">
      <c r="A493" t="s">
        <v>434</v>
      </c>
      <c r="B493" s="15" t="s">
        <v>1524</v>
      </c>
      <c r="C493" s="15">
        <v>29500</v>
      </c>
      <c r="D493" s="15">
        <v>25</v>
      </c>
      <c r="E493" s="15">
        <v>27</v>
      </c>
      <c r="F493" s="15">
        <v>28</v>
      </c>
      <c r="G493" s="15">
        <v>24</v>
      </c>
      <c r="H493" s="15">
        <v>33</v>
      </c>
      <c r="I493" s="15">
        <v>95</v>
      </c>
      <c r="J493" s="15">
        <v>95</v>
      </c>
      <c r="K493" s="15">
        <v>95</v>
      </c>
      <c r="L493" s="15" t="s">
        <v>1007</v>
      </c>
      <c r="M493" s="15" t="s">
        <v>1005</v>
      </c>
      <c r="N493" s="15" t="s">
        <v>986</v>
      </c>
      <c r="O493" s="15" t="s">
        <v>987</v>
      </c>
      <c r="P493" s="15">
        <v>1.7</v>
      </c>
      <c r="Q493" s="15">
        <v>77</v>
      </c>
      <c r="R493" s="15">
        <v>170</v>
      </c>
      <c r="S493" s="15">
        <v>251</v>
      </c>
      <c r="T493" s="15">
        <v>335</v>
      </c>
      <c r="U493" s="15">
        <v>2350</v>
      </c>
      <c r="V493" s="97">
        <v>529</v>
      </c>
    </row>
    <row r="494" spans="1:22">
      <c r="A494" t="s">
        <v>434</v>
      </c>
      <c r="B494" s="15" t="s">
        <v>1525</v>
      </c>
      <c r="C494" s="15">
        <v>29500</v>
      </c>
      <c r="D494" s="15">
        <v>30</v>
      </c>
      <c r="E494" s="15">
        <v>32</v>
      </c>
      <c r="F494" s="15">
        <v>33</v>
      </c>
      <c r="G494" s="15">
        <v>29</v>
      </c>
      <c r="H494" s="15">
        <v>46</v>
      </c>
      <c r="I494" s="15">
        <v>95</v>
      </c>
      <c r="J494" s="15">
        <v>95</v>
      </c>
      <c r="K494" s="15">
        <v>150</v>
      </c>
      <c r="L494" s="15" t="s">
        <v>1007</v>
      </c>
      <c r="M494" s="15" t="s">
        <v>1005</v>
      </c>
      <c r="N494" s="15" t="s">
        <v>986</v>
      </c>
      <c r="O494" s="15" t="s">
        <v>987</v>
      </c>
      <c r="P494" s="15">
        <v>1.7</v>
      </c>
      <c r="Q494" s="15">
        <v>81</v>
      </c>
      <c r="R494" s="15">
        <v>179</v>
      </c>
      <c r="S494" s="15">
        <v>264</v>
      </c>
      <c r="T494" s="15">
        <v>353</v>
      </c>
      <c r="U494" s="15">
        <v>2355</v>
      </c>
      <c r="V494" s="97">
        <v>530</v>
      </c>
    </row>
    <row r="495" spans="1:22">
      <c r="A495" t="s">
        <v>434</v>
      </c>
      <c r="B495" s="15" t="s">
        <v>1526</v>
      </c>
      <c r="C495" s="15">
        <v>43600</v>
      </c>
      <c r="D495" s="15">
        <v>40</v>
      </c>
      <c r="E495" s="15">
        <v>42</v>
      </c>
      <c r="F495" s="15">
        <v>43</v>
      </c>
      <c r="G495" s="15">
        <v>40</v>
      </c>
      <c r="H495" s="88">
        <v>62</v>
      </c>
      <c r="I495" s="88">
        <v>150</v>
      </c>
      <c r="J495" s="88">
        <v>150</v>
      </c>
      <c r="K495" s="88">
        <v>195</v>
      </c>
      <c r="L495" s="15" t="s">
        <v>976</v>
      </c>
      <c r="M495" s="15" t="s">
        <v>977</v>
      </c>
      <c r="N495" s="15" t="s">
        <v>978</v>
      </c>
      <c r="O495" s="15" t="s">
        <v>1019</v>
      </c>
      <c r="P495" s="15">
        <v>4.5999999999999996</v>
      </c>
      <c r="Q495" s="15">
        <v>128</v>
      </c>
      <c r="R495" s="15">
        <v>282</v>
      </c>
      <c r="S495" s="15">
        <v>416</v>
      </c>
      <c r="T495" s="15">
        <v>557</v>
      </c>
      <c r="U495" s="15">
        <v>2354</v>
      </c>
      <c r="V495" s="97">
        <v>531</v>
      </c>
    </row>
    <row r="496" spans="1:22">
      <c r="A496" t="s">
        <v>434</v>
      </c>
      <c r="B496" s="15" t="s">
        <v>1527</v>
      </c>
      <c r="C496" s="15">
        <v>43600</v>
      </c>
      <c r="D496" s="15">
        <v>43</v>
      </c>
      <c r="E496" s="15">
        <v>46</v>
      </c>
      <c r="F496" s="15">
        <v>48</v>
      </c>
      <c r="G496" s="15">
        <v>42</v>
      </c>
      <c r="H496" s="88">
        <v>62</v>
      </c>
      <c r="I496" s="88">
        <v>95</v>
      </c>
      <c r="J496" s="88">
        <v>250</v>
      </c>
      <c r="K496" s="88">
        <v>195</v>
      </c>
      <c r="L496" s="15" t="s">
        <v>976</v>
      </c>
      <c r="M496" s="15" t="s">
        <v>977</v>
      </c>
      <c r="N496" s="15" t="s">
        <v>978</v>
      </c>
      <c r="O496" s="15" t="s">
        <v>1019</v>
      </c>
      <c r="P496" s="15">
        <v>4.5999999999999996</v>
      </c>
      <c r="Q496" s="15">
        <v>131</v>
      </c>
      <c r="R496" s="15">
        <v>289</v>
      </c>
      <c r="S496" s="15">
        <v>426</v>
      </c>
      <c r="T496" s="15">
        <v>570</v>
      </c>
      <c r="U496" s="15">
        <v>2359</v>
      </c>
      <c r="V496" s="97">
        <v>532</v>
      </c>
    </row>
    <row r="497" spans="1:22">
      <c r="A497" t="s">
        <v>434</v>
      </c>
      <c r="B497" s="15" t="s">
        <v>1528</v>
      </c>
      <c r="C497" s="15">
        <v>61000</v>
      </c>
      <c r="D497" s="15">
        <v>45</v>
      </c>
      <c r="E497" s="15">
        <v>48</v>
      </c>
      <c r="F497" s="15">
        <v>50</v>
      </c>
      <c r="G497" s="15">
        <v>44</v>
      </c>
      <c r="H497" s="88">
        <v>54</v>
      </c>
      <c r="I497" s="88">
        <v>150</v>
      </c>
      <c r="J497" s="88">
        <v>180</v>
      </c>
      <c r="K497" s="88">
        <v>380</v>
      </c>
      <c r="L497" s="15" t="s">
        <v>982</v>
      </c>
      <c r="M497" s="15" t="s">
        <v>978</v>
      </c>
      <c r="N497" s="15" t="s">
        <v>1019</v>
      </c>
      <c r="O497" s="15" t="s">
        <v>992</v>
      </c>
      <c r="P497" s="15">
        <v>5.9</v>
      </c>
      <c r="Q497" s="15">
        <v>248</v>
      </c>
      <c r="R497" s="15">
        <v>546</v>
      </c>
      <c r="S497" s="15">
        <v>806</v>
      </c>
      <c r="T497" s="15">
        <v>1079</v>
      </c>
      <c r="U497" s="15">
        <v>2356</v>
      </c>
      <c r="V497" s="97">
        <v>533</v>
      </c>
    </row>
    <row r="498" spans="1:22">
      <c r="A498" t="s">
        <v>434</v>
      </c>
      <c r="B498" s="15" t="s">
        <v>1529</v>
      </c>
      <c r="C498" s="15">
        <v>61000</v>
      </c>
      <c r="D498" s="15">
        <v>48</v>
      </c>
      <c r="E498" s="15">
        <v>51</v>
      </c>
      <c r="F498" s="15">
        <v>53</v>
      </c>
      <c r="G498" s="15">
        <v>47</v>
      </c>
      <c r="H498" s="88">
        <v>62</v>
      </c>
      <c r="I498" s="88">
        <v>150</v>
      </c>
      <c r="J498" s="88">
        <v>150</v>
      </c>
      <c r="K498" s="88">
        <v>310</v>
      </c>
      <c r="L498" s="15" t="s">
        <v>982</v>
      </c>
      <c r="M498" s="15" t="s">
        <v>978</v>
      </c>
      <c r="N498" s="15" t="s">
        <v>1019</v>
      </c>
      <c r="O498" s="15" t="s">
        <v>992</v>
      </c>
      <c r="P498" s="15">
        <v>5.9</v>
      </c>
      <c r="Q498" s="15">
        <v>253</v>
      </c>
      <c r="R498" s="15">
        <v>557</v>
      </c>
      <c r="S498" s="15">
        <v>823</v>
      </c>
      <c r="T498" s="15">
        <v>1101</v>
      </c>
      <c r="U498" s="15">
        <v>2358</v>
      </c>
      <c r="V498" s="97">
        <v>534</v>
      </c>
    </row>
    <row r="499" spans="1:22">
      <c r="A499" t="s">
        <v>435</v>
      </c>
      <c r="B499" s="15" t="s">
        <v>1530</v>
      </c>
      <c r="C499" s="15">
        <v>2650</v>
      </c>
      <c r="D499" s="15">
        <v>7</v>
      </c>
      <c r="E499" s="15">
        <v>7</v>
      </c>
      <c r="F499" s="15">
        <v>6</v>
      </c>
      <c r="G499" s="15">
        <v>7</v>
      </c>
      <c r="H499" s="88">
        <v>5</v>
      </c>
      <c r="I499" s="88">
        <v>15</v>
      </c>
      <c r="J499" s="88">
        <v>25</v>
      </c>
      <c r="K499" s="88">
        <v>50</v>
      </c>
      <c r="L499" s="15" t="s">
        <v>975</v>
      </c>
      <c r="M499" s="15" t="s">
        <v>976</v>
      </c>
      <c r="N499" s="15" t="s">
        <v>977</v>
      </c>
      <c r="O499" s="15" t="s">
        <v>978</v>
      </c>
      <c r="P499" s="15">
        <v>1.1000000000000001</v>
      </c>
      <c r="Q499" s="15">
        <v>2.8</v>
      </c>
      <c r="R499" s="15">
        <v>7</v>
      </c>
      <c r="S499" s="15">
        <v>10</v>
      </c>
      <c r="T499" s="15">
        <v>13</v>
      </c>
      <c r="U499" s="15">
        <v>2235</v>
      </c>
      <c r="V499" s="97">
        <v>535</v>
      </c>
    </row>
    <row r="500" spans="1:22">
      <c r="A500" t="s">
        <v>435</v>
      </c>
      <c r="B500" s="15" t="s">
        <v>1531</v>
      </c>
      <c r="C500" s="15">
        <v>2650</v>
      </c>
      <c r="D500" s="15">
        <v>8</v>
      </c>
      <c r="E500" s="15">
        <v>8</v>
      </c>
      <c r="F500" s="15">
        <v>7</v>
      </c>
      <c r="G500" s="15">
        <v>8</v>
      </c>
      <c r="H500" s="88">
        <v>5</v>
      </c>
      <c r="I500" s="88">
        <v>25</v>
      </c>
      <c r="J500" s="88">
        <v>40</v>
      </c>
      <c r="K500" s="88">
        <v>65</v>
      </c>
      <c r="L500" s="15" t="s">
        <v>975</v>
      </c>
      <c r="M500" s="15" t="s">
        <v>976</v>
      </c>
      <c r="N500" s="15" t="s">
        <v>977</v>
      </c>
      <c r="O500" s="15" t="s">
        <v>978</v>
      </c>
      <c r="P500" s="15">
        <v>1.1000000000000001</v>
      </c>
      <c r="Q500" s="15">
        <v>2.9</v>
      </c>
      <c r="R500" s="15">
        <v>7</v>
      </c>
      <c r="S500" s="15">
        <v>10</v>
      </c>
      <c r="T500" s="15">
        <v>13</v>
      </c>
      <c r="U500" s="15">
        <v>2241</v>
      </c>
      <c r="V500" s="97">
        <v>536</v>
      </c>
    </row>
    <row r="501" spans="1:22">
      <c r="A501" t="s">
        <v>435</v>
      </c>
      <c r="B501" s="15" t="s">
        <v>1532</v>
      </c>
      <c r="C501" s="15">
        <v>4000</v>
      </c>
      <c r="D501" s="15">
        <v>10</v>
      </c>
      <c r="E501" s="15">
        <v>10</v>
      </c>
      <c r="F501" s="15">
        <v>9</v>
      </c>
      <c r="G501" s="15">
        <v>10</v>
      </c>
      <c r="H501" s="88">
        <v>10</v>
      </c>
      <c r="I501" s="88">
        <v>25</v>
      </c>
      <c r="J501" s="88">
        <v>50</v>
      </c>
      <c r="K501" s="88">
        <v>100</v>
      </c>
      <c r="L501" s="15" t="s">
        <v>976</v>
      </c>
      <c r="M501" s="15" t="s">
        <v>977</v>
      </c>
      <c r="N501" s="15" t="s">
        <v>978</v>
      </c>
      <c r="O501" s="15" t="s">
        <v>1019</v>
      </c>
      <c r="P501" s="15">
        <v>1.1000000000000001</v>
      </c>
      <c r="Q501" s="15">
        <v>4.4000000000000004</v>
      </c>
      <c r="R501" s="15">
        <v>10</v>
      </c>
      <c r="S501" s="15">
        <v>15</v>
      </c>
      <c r="T501" s="15">
        <v>20</v>
      </c>
      <c r="U501" s="15">
        <v>2244</v>
      </c>
      <c r="V501" s="97">
        <v>537</v>
      </c>
    </row>
    <row r="502" spans="1:22">
      <c r="A502" t="s">
        <v>435</v>
      </c>
      <c r="B502" s="15" t="s">
        <v>1533</v>
      </c>
      <c r="C502" s="15">
        <v>26000</v>
      </c>
      <c r="D502" s="15">
        <v>13</v>
      </c>
      <c r="E502" s="15">
        <v>13</v>
      </c>
      <c r="F502" s="15">
        <v>12</v>
      </c>
      <c r="G502" s="15">
        <v>13</v>
      </c>
      <c r="H502" s="88">
        <v>10</v>
      </c>
      <c r="I502" s="88">
        <v>25</v>
      </c>
      <c r="J502" s="88">
        <v>70</v>
      </c>
      <c r="K502" s="88">
        <v>100</v>
      </c>
      <c r="L502" s="15" t="s">
        <v>977</v>
      </c>
      <c r="M502" s="15" t="s">
        <v>978</v>
      </c>
      <c r="N502" s="15" t="s">
        <v>1019</v>
      </c>
      <c r="O502" s="15" t="s">
        <v>992</v>
      </c>
      <c r="P502" s="15">
        <v>2.1</v>
      </c>
      <c r="Q502" s="15">
        <v>88</v>
      </c>
      <c r="R502" s="15">
        <v>194</v>
      </c>
      <c r="S502" s="15">
        <v>286</v>
      </c>
      <c r="T502" s="15">
        <v>383</v>
      </c>
      <c r="U502" s="15">
        <v>2241</v>
      </c>
      <c r="V502" s="97">
        <v>538</v>
      </c>
    </row>
    <row r="503" spans="1:22">
      <c r="A503" t="s">
        <v>435</v>
      </c>
      <c r="B503" s="15" t="s">
        <v>1534</v>
      </c>
      <c r="C503" s="15">
        <v>26000</v>
      </c>
      <c r="D503" s="15">
        <v>9</v>
      </c>
      <c r="E503" s="15">
        <v>9</v>
      </c>
      <c r="F503" s="15">
        <v>8</v>
      </c>
      <c r="G503" s="15">
        <v>9</v>
      </c>
      <c r="H503" s="88">
        <v>15</v>
      </c>
      <c r="I503" s="88">
        <v>20</v>
      </c>
      <c r="J503" s="88">
        <v>40</v>
      </c>
      <c r="K503" s="88">
        <v>65</v>
      </c>
      <c r="L503" s="15" t="s">
        <v>977</v>
      </c>
      <c r="M503" s="15" t="s">
        <v>978</v>
      </c>
      <c r="N503" s="15" t="s">
        <v>1019</v>
      </c>
      <c r="O503" s="15" t="s">
        <v>992</v>
      </c>
      <c r="P503" s="15">
        <v>2.1</v>
      </c>
      <c r="Q503" s="15">
        <v>85</v>
      </c>
      <c r="R503" s="15">
        <v>187</v>
      </c>
      <c r="S503" s="15">
        <v>277</v>
      </c>
      <c r="T503" s="15">
        <v>370</v>
      </c>
      <c r="U503" s="15">
        <v>2247</v>
      </c>
      <c r="V503" s="97">
        <v>539</v>
      </c>
    </row>
    <row r="504" spans="1:22">
      <c r="A504" t="s">
        <v>435</v>
      </c>
      <c r="B504" s="15" t="s">
        <v>1535</v>
      </c>
      <c r="C504" s="15">
        <v>38000</v>
      </c>
      <c r="D504" s="15">
        <v>14</v>
      </c>
      <c r="E504" s="15">
        <v>14</v>
      </c>
      <c r="F504" s="15">
        <v>13</v>
      </c>
      <c r="G504" s="15">
        <v>14</v>
      </c>
      <c r="H504" s="88">
        <v>15</v>
      </c>
      <c r="I504" s="88">
        <v>40</v>
      </c>
      <c r="J504" s="88">
        <v>65</v>
      </c>
      <c r="K504" s="88">
        <v>70</v>
      </c>
      <c r="L504" s="15" t="s">
        <v>982</v>
      </c>
      <c r="M504" s="15" t="s">
        <v>983</v>
      </c>
      <c r="N504" s="15" t="s">
        <v>991</v>
      </c>
      <c r="O504" s="15" t="s">
        <v>1023</v>
      </c>
      <c r="P504" s="15">
        <v>3.1</v>
      </c>
      <c r="Q504" s="15">
        <v>130</v>
      </c>
      <c r="R504" s="15">
        <v>286</v>
      </c>
      <c r="S504" s="15">
        <v>423</v>
      </c>
      <c r="T504" s="15">
        <v>566</v>
      </c>
      <c r="U504" s="15">
        <v>2244</v>
      </c>
      <c r="V504" s="97">
        <v>540</v>
      </c>
    </row>
    <row r="505" spans="1:22">
      <c r="A505" t="s">
        <v>435</v>
      </c>
      <c r="B505" s="15" t="s">
        <v>1536</v>
      </c>
      <c r="C505" s="15">
        <v>38000</v>
      </c>
      <c r="D505" s="15">
        <v>20</v>
      </c>
      <c r="E505" s="15">
        <v>20</v>
      </c>
      <c r="F505" s="15">
        <v>19</v>
      </c>
      <c r="G505" s="15">
        <v>20</v>
      </c>
      <c r="H505" s="88">
        <v>25</v>
      </c>
      <c r="I505" s="88">
        <v>50</v>
      </c>
      <c r="J505" s="88">
        <v>120</v>
      </c>
      <c r="K505" s="88">
        <v>120</v>
      </c>
      <c r="L505" s="15" t="s">
        <v>982</v>
      </c>
      <c r="M505" s="15" t="s">
        <v>983</v>
      </c>
      <c r="N505" s="15" t="s">
        <v>991</v>
      </c>
      <c r="O505" s="15" t="s">
        <v>1023</v>
      </c>
      <c r="P505" s="15">
        <v>3.1</v>
      </c>
      <c r="Q505" s="15">
        <v>137</v>
      </c>
      <c r="R505" s="15">
        <v>302</v>
      </c>
      <c r="S505" s="15">
        <v>446</v>
      </c>
      <c r="T505" s="15">
        <v>596</v>
      </c>
      <c r="U505" s="15">
        <v>2245</v>
      </c>
      <c r="V505" s="97">
        <v>541</v>
      </c>
    </row>
    <row r="506" spans="1:22">
      <c r="A506" t="s">
        <v>435</v>
      </c>
      <c r="B506" s="15" t="s">
        <v>1537</v>
      </c>
      <c r="C506" s="15">
        <v>42000</v>
      </c>
      <c r="D506" s="15">
        <v>16</v>
      </c>
      <c r="E506" s="15">
        <v>16</v>
      </c>
      <c r="F506" s="15">
        <v>15</v>
      </c>
      <c r="G506" s="15">
        <v>16</v>
      </c>
      <c r="H506" s="88">
        <v>20</v>
      </c>
      <c r="I506" s="88">
        <v>50</v>
      </c>
      <c r="J506" s="88">
        <v>65</v>
      </c>
      <c r="K506" s="88">
        <v>110</v>
      </c>
      <c r="L506" s="15" t="s">
        <v>978</v>
      </c>
      <c r="M506" s="15" t="s">
        <v>1019</v>
      </c>
      <c r="N506" s="15" t="s">
        <v>992</v>
      </c>
      <c r="O506" s="15" t="s">
        <v>993</v>
      </c>
      <c r="P506" s="15">
        <v>4</v>
      </c>
      <c r="Q506" s="15">
        <v>146</v>
      </c>
      <c r="R506" s="15">
        <v>322</v>
      </c>
      <c r="S506" s="15">
        <v>475</v>
      </c>
      <c r="T506" s="15">
        <v>636</v>
      </c>
      <c r="U506" s="15">
        <v>2245</v>
      </c>
      <c r="V506" s="97">
        <v>542</v>
      </c>
    </row>
    <row r="507" spans="1:22">
      <c r="A507" t="s">
        <v>435</v>
      </c>
      <c r="B507" s="15" t="s">
        <v>1538</v>
      </c>
      <c r="C507" s="15">
        <v>42000</v>
      </c>
      <c r="D507" s="15">
        <v>18</v>
      </c>
      <c r="E507" s="15">
        <v>18</v>
      </c>
      <c r="F507" s="15">
        <v>17</v>
      </c>
      <c r="G507" s="15">
        <v>18</v>
      </c>
      <c r="H507" s="88">
        <v>20</v>
      </c>
      <c r="I507" s="88">
        <v>50</v>
      </c>
      <c r="J507" s="88">
        <v>110</v>
      </c>
      <c r="K507" s="88">
        <v>110</v>
      </c>
      <c r="L507" s="15" t="s">
        <v>978</v>
      </c>
      <c r="M507" s="15" t="s">
        <v>1019</v>
      </c>
      <c r="N507" s="15" t="s">
        <v>992</v>
      </c>
      <c r="O507" s="15" t="s">
        <v>993</v>
      </c>
      <c r="P507" s="15">
        <v>4</v>
      </c>
      <c r="Q507" s="15">
        <v>149</v>
      </c>
      <c r="R507" s="15">
        <v>328</v>
      </c>
      <c r="S507" s="15">
        <v>485</v>
      </c>
      <c r="T507" s="15">
        <v>649</v>
      </c>
      <c r="U507" s="15">
        <v>2251</v>
      </c>
      <c r="V507" s="97">
        <v>543</v>
      </c>
    </row>
    <row r="508" spans="1:22">
      <c r="A508" t="s">
        <v>435</v>
      </c>
      <c r="B508" s="15" t="s">
        <v>1539</v>
      </c>
      <c r="C508" s="15">
        <v>42000</v>
      </c>
      <c r="D508" s="15">
        <v>24</v>
      </c>
      <c r="E508" s="15">
        <v>24</v>
      </c>
      <c r="F508" s="15">
        <v>23</v>
      </c>
      <c r="G508" s="15">
        <v>24</v>
      </c>
      <c r="H508" s="88">
        <v>35</v>
      </c>
      <c r="I508" s="88">
        <v>70</v>
      </c>
      <c r="J508" s="88">
        <v>120</v>
      </c>
      <c r="K508" s="88">
        <v>120</v>
      </c>
      <c r="L508" s="15" t="s">
        <v>978</v>
      </c>
      <c r="M508" s="15" t="s">
        <v>1019</v>
      </c>
      <c r="N508" s="15" t="s">
        <v>992</v>
      </c>
      <c r="O508" s="15" t="s">
        <v>993</v>
      </c>
      <c r="P508" s="15">
        <v>4</v>
      </c>
      <c r="Q508" s="15">
        <v>156</v>
      </c>
      <c r="R508" s="15">
        <v>344</v>
      </c>
      <c r="S508" s="15">
        <v>507</v>
      </c>
      <c r="T508" s="15">
        <v>679</v>
      </c>
      <c r="U508" s="15">
        <v>2252</v>
      </c>
      <c r="V508" s="97">
        <v>544</v>
      </c>
    </row>
    <row r="509" spans="1:22">
      <c r="A509" t="s">
        <v>435</v>
      </c>
      <c r="B509" s="15" t="s">
        <v>1540</v>
      </c>
      <c r="C509" s="15">
        <v>42000</v>
      </c>
      <c r="D509" s="15">
        <v>28</v>
      </c>
      <c r="E509" s="15">
        <v>28</v>
      </c>
      <c r="F509" s="15">
        <v>27</v>
      </c>
      <c r="G509" s="15">
        <v>28</v>
      </c>
      <c r="H509" s="88">
        <v>35</v>
      </c>
      <c r="I509" s="88">
        <v>80</v>
      </c>
      <c r="J509" s="88">
        <v>120</v>
      </c>
      <c r="K509" s="88">
        <v>120</v>
      </c>
      <c r="L509" s="15" t="s">
        <v>978</v>
      </c>
      <c r="M509" s="15" t="s">
        <v>1019</v>
      </c>
      <c r="N509" s="15" t="s">
        <v>992</v>
      </c>
      <c r="O509" s="15" t="s">
        <v>993</v>
      </c>
      <c r="P509" s="15">
        <v>4</v>
      </c>
      <c r="Q509" s="15">
        <v>162</v>
      </c>
      <c r="R509" s="15">
        <v>357</v>
      </c>
      <c r="S509" s="15">
        <v>527</v>
      </c>
      <c r="T509" s="15">
        <v>705</v>
      </c>
      <c r="U509" s="15">
        <v>2257</v>
      </c>
      <c r="V509" s="97">
        <v>545</v>
      </c>
    </row>
    <row r="510" spans="1:22">
      <c r="A510" t="s">
        <v>435</v>
      </c>
      <c r="B510" s="15" t="s">
        <v>1541</v>
      </c>
      <c r="C510" s="15">
        <v>30000</v>
      </c>
      <c r="D510" s="15">
        <v>15</v>
      </c>
      <c r="E510" s="15">
        <v>15</v>
      </c>
      <c r="F510" s="15">
        <v>14</v>
      </c>
      <c r="G510" s="15">
        <v>15</v>
      </c>
      <c r="H510" s="88">
        <v>20</v>
      </c>
      <c r="I510" s="88">
        <v>50</v>
      </c>
      <c r="J510" s="88">
        <v>80</v>
      </c>
      <c r="K510" s="88">
        <v>110</v>
      </c>
      <c r="L510" s="15" t="s">
        <v>1220</v>
      </c>
      <c r="M510" s="15" t="s">
        <v>1408</v>
      </c>
      <c r="N510" s="15" t="s">
        <v>1542</v>
      </c>
      <c r="O510" s="15" t="s">
        <v>1543</v>
      </c>
      <c r="P510" s="15">
        <v>2.9</v>
      </c>
      <c r="Q510" s="15">
        <v>104</v>
      </c>
      <c r="R510" s="15">
        <v>229</v>
      </c>
      <c r="S510" s="15">
        <v>338</v>
      </c>
      <c r="T510" s="15">
        <v>453</v>
      </c>
      <c r="U510" s="15">
        <v>2247</v>
      </c>
      <c r="V510" s="97">
        <v>546</v>
      </c>
    </row>
    <row r="511" spans="1:22">
      <c r="A511" t="s">
        <v>435</v>
      </c>
      <c r="B511" s="15" t="s">
        <v>1544</v>
      </c>
      <c r="C511" s="15">
        <v>30000</v>
      </c>
      <c r="D511" s="15">
        <v>17</v>
      </c>
      <c r="E511" s="15">
        <v>17</v>
      </c>
      <c r="F511" s="15">
        <v>16</v>
      </c>
      <c r="G511" s="15">
        <v>17</v>
      </c>
      <c r="H511" s="88">
        <v>25</v>
      </c>
      <c r="I511" s="88">
        <v>65</v>
      </c>
      <c r="J511" s="88">
        <v>80</v>
      </c>
      <c r="K511" s="88">
        <v>110</v>
      </c>
      <c r="L511" s="15" t="s">
        <v>1220</v>
      </c>
      <c r="M511" s="15" t="s">
        <v>1408</v>
      </c>
      <c r="N511" s="15" t="s">
        <v>1542</v>
      </c>
      <c r="O511" s="15" t="s">
        <v>1543</v>
      </c>
      <c r="P511" s="15">
        <v>2.9</v>
      </c>
      <c r="Q511" s="15">
        <v>106</v>
      </c>
      <c r="R511" s="15">
        <v>234</v>
      </c>
      <c r="S511" s="15">
        <v>345</v>
      </c>
      <c r="T511" s="15">
        <v>462</v>
      </c>
      <c r="U511" s="15">
        <v>2253</v>
      </c>
      <c r="V511" s="97">
        <v>547</v>
      </c>
    </row>
    <row r="512" spans="1:22">
      <c r="A512" t="s">
        <v>435</v>
      </c>
      <c r="B512" s="15" t="s">
        <v>1545</v>
      </c>
      <c r="C512" s="15">
        <v>30000</v>
      </c>
      <c r="D512" s="15">
        <v>19</v>
      </c>
      <c r="E512" s="15">
        <v>19</v>
      </c>
      <c r="F512" s="15">
        <v>18</v>
      </c>
      <c r="G512" s="15">
        <v>19</v>
      </c>
      <c r="H512" s="88">
        <v>35</v>
      </c>
      <c r="I512" s="88">
        <v>65</v>
      </c>
      <c r="J512" s="88">
        <v>110</v>
      </c>
      <c r="K512" s="88">
        <v>120</v>
      </c>
      <c r="L512" s="15" t="s">
        <v>1220</v>
      </c>
      <c r="M512" s="15" t="s">
        <v>1408</v>
      </c>
      <c r="N512" s="15" t="s">
        <v>1542</v>
      </c>
      <c r="O512" s="15" t="s">
        <v>1543</v>
      </c>
      <c r="P512" s="15">
        <v>2.9</v>
      </c>
      <c r="Q512" s="15">
        <v>107</v>
      </c>
      <c r="R512" s="15">
        <v>236</v>
      </c>
      <c r="S512" s="15">
        <v>348</v>
      </c>
      <c r="T512" s="15">
        <v>466</v>
      </c>
      <c r="U512" s="15">
        <v>2260</v>
      </c>
      <c r="V512" s="97">
        <v>548</v>
      </c>
    </row>
    <row r="513" spans="1:22">
      <c r="A513" t="s">
        <v>435</v>
      </c>
      <c r="B513" s="15" t="s">
        <v>1546</v>
      </c>
      <c r="C513" s="15">
        <v>40000</v>
      </c>
      <c r="D513" s="15">
        <v>14</v>
      </c>
      <c r="E513" s="15">
        <v>14</v>
      </c>
      <c r="F513" s="15">
        <v>13</v>
      </c>
      <c r="G513" s="15">
        <v>14</v>
      </c>
      <c r="H513" s="88">
        <v>20</v>
      </c>
      <c r="I513" s="88">
        <v>40</v>
      </c>
      <c r="J513" s="88">
        <v>70</v>
      </c>
      <c r="K513" s="88">
        <v>120</v>
      </c>
      <c r="L513" s="15" t="s">
        <v>978</v>
      </c>
      <c r="M513" s="15" t="s">
        <v>1019</v>
      </c>
      <c r="N513" s="15" t="s">
        <v>992</v>
      </c>
      <c r="O513" s="15" t="s">
        <v>993</v>
      </c>
      <c r="P513" s="15">
        <v>3.6</v>
      </c>
      <c r="Q513" s="15">
        <v>137</v>
      </c>
      <c r="R513" s="15">
        <v>302</v>
      </c>
      <c r="S513" s="15">
        <v>446</v>
      </c>
      <c r="T513" s="15">
        <v>596</v>
      </c>
      <c r="U513" s="15">
        <v>2250</v>
      </c>
      <c r="V513" s="97">
        <v>549</v>
      </c>
    </row>
    <row r="514" spans="1:22">
      <c r="A514" t="s">
        <v>435</v>
      </c>
      <c r="B514" s="15" t="s">
        <v>1547</v>
      </c>
      <c r="C514" s="15">
        <v>40000</v>
      </c>
      <c r="D514" s="15">
        <v>21</v>
      </c>
      <c r="E514" s="15">
        <v>21</v>
      </c>
      <c r="F514" s="15">
        <v>19</v>
      </c>
      <c r="G514" s="15">
        <v>21</v>
      </c>
      <c r="H514" s="88">
        <v>35</v>
      </c>
      <c r="I514" s="88">
        <v>65</v>
      </c>
      <c r="J514" s="88">
        <v>110</v>
      </c>
      <c r="K514" s="88">
        <v>120</v>
      </c>
      <c r="L514" s="15" t="s">
        <v>978</v>
      </c>
      <c r="M514" s="15" t="s">
        <v>1019</v>
      </c>
      <c r="N514" s="15" t="s">
        <v>992</v>
      </c>
      <c r="O514" s="15" t="s">
        <v>993</v>
      </c>
      <c r="P514" s="15">
        <v>3.6</v>
      </c>
      <c r="Q514" s="15">
        <v>145</v>
      </c>
      <c r="R514" s="15">
        <v>319</v>
      </c>
      <c r="S514" s="15">
        <v>472</v>
      </c>
      <c r="T514" s="15">
        <v>631</v>
      </c>
      <c r="U514" s="15">
        <v>2256</v>
      </c>
      <c r="V514" s="97">
        <v>550</v>
      </c>
    </row>
    <row r="515" spans="1:22">
      <c r="A515" t="s">
        <v>435</v>
      </c>
      <c r="B515" s="15" t="s">
        <v>1548</v>
      </c>
      <c r="C515" s="15">
        <v>55000</v>
      </c>
      <c r="D515" s="15">
        <v>20</v>
      </c>
      <c r="E515" s="15">
        <v>20</v>
      </c>
      <c r="F515" s="15">
        <v>19</v>
      </c>
      <c r="G515" s="15">
        <v>20</v>
      </c>
      <c r="H515" s="88">
        <v>35</v>
      </c>
      <c r="I515" s="88">
        <v>65</v>
      </c>
      <c r="J515" s="88">
        <v>100</v>
      </c>
      <c r="K515" s="88">
        <v>120</v>
      </c>
      <c r="L515" s="15" t="s">
        <v>977</v>
      </c>
      <c r="M515" s="15" t="s">
        <v>978</v>
      </c>
      <c r="N515" s="15" t="s">
        <v>1019</v>
      </c>
      <c r="O515" s="15" t="s">
        <v>992</v>
      </c>
      <c r="P515" s="15">
        <v>4.5999999999999996</v>
      </c>
      <c r="Q515" s="15">
        <v>264</v>
      </c>
      <c r="R515" s="15">
        <v>581</v>
      </c>
      <c r="S515" s="15">
        <v>858</v>
      </c>
      <c r="T515" s="15">
        <v>1149</v>
      </c>
      <c r="U515" s="15">
        <v>2252</v>
      </c>
      <c r="V515" s="97">
        <v>551</v>
      </c>
    </row>
    <row r="516" spans="1:22">
      <c r="A516" t="s">
        <v>435</v>
      </c>
      <c r="B516" s="15" t="s">
        <v>1549</v>
      </c>
      <c r="C516" s="15">
        <v>55000</v>
      </c>
      <c r="D516" s="15">
        <v>24</v>
      </c>
      <c r="E516" s="15">
        <v>24</v>
      </c>
      <c r="F516" s="15">
        <v>22</v>
      </c>
      <c r="G516" s="15">
        <v>24</v>
      </c>
      <c r="H516" s="88">
        <v>40</v>
      </c>
      <c r="I516" s="88">
        <v>70</v>
      </c>
      <c r="J516" s="88">
        <v>120</v>
      </c>
      <c r="K516" s="88">
        <v>120</v>
      </c>
      <c r="L516" s="15" t="s">
        <v>977</v>
      </c>
      <c r="M516" s="15" t="s">
        <v>978</v>
      </c>
      <c r="N516" s="15" t="s">
        <v>1019</v>
      </c>
      <c r="O516" s="15" t="s">
        <v>992</v>
      </c>
      <c r="P516" s="15">
        <v>4.5999999999999996</v>
      </c>
      <c r="Q516" s="15">
        <v>273</v>
      </c>
      <c r="R516" s="15">
        <v>601</v>
      </c>
      <c r="S516" s="15">
        <v>888</v>
      </c>
      <c r="T516" s="15">
        <v>1188</v>
      </c>
      <c r="U516" s="15">
        <v>2259</v>
      </c>
      <c r="V516" s="97">
        <v>552</v>
      </c>
    </row>
    <row r="517" spans="1:22">
      <c r="A517" t="s">
        <v>435</v>
      </c>
      <c r="B517" s="15" t="s">
        <v>1550</v>
      </c>
      <c r="C517" s="15">
        <v>55000</v>
      </c>
      <c r="D517" s="15">
        <v>28</v>
      </c>
      <c r="E517" s="15">
        <v>28</v>
      </c>
      <c r="F517" s="15">
        <v>26</v>
      </c>
      <c r="G517" s="15">
        <v>28</v>
      </c>
      <c r="H517" s="88">
        <v>40</v>
      </c>
      <c r="I517" s="88">
        <v>80</v>
      </c>
      <c r="J517" s="88">
        <v>120</v>
      </c>
      <c r="K517" s="88">
        <v>120</v>
      </c>
      <c r="L517" s="15" t="s">
        <v>977</v>
      </c>
      <c r="M517" s="15" t="s">
        <v>978</v>
      </c>
      <c r="N517" s="15" t="s">
        <v>1019</v>
      </c>
      <c r="O517" s="15" t="s">
        <v>992</v>
      </c>
      <c r="P517" s="15">
        <v>4.5999999999999996</v>
      </c>
      <c r="Q517" s="15">
        <v>282</v>
      </c>
      <c r="R517" s="15">
        <v>621</v>
      </c>
      <c r="S517" s="15">
        <v>917</v>
      </c>
      <c r="T517" s="15">
        <v>1227</v>
      </c>
      <c r="U517" s="15">
        <v>2263</v>
      </c>
      <c r="V517" s="97">
        <v>553</v>
      </c>
    </row>
    <row r="518" spans="1:22">
      <c r="A518" t="s">
        <v>435</v>
      </c>
      <c r="B518" s="15" t="s">
        <v>1551</v>
      </c>
      <c r="C518" s="15">
        <v>55000</v>
      </c>
      <c r="D518" s="15">
        <v>32</v>
      </c>
      <c r="E518" s="15">
        <v>32</v>
      </c>
      <c r="F518" s="15">
        <v>30</v>
      </c>
      <c r="G518" s="15">
        <v>32</v>
      </c>
      <c r="H518" s="15">
        <v>50</v>
      </c>
      <c r="I518" s="69">
        <v>100</v>
      </c>
      <c r="J518" s="69">
        <v>120</v>
      </c>
      <c r="K518" s="69">
        <v>120</v>
      </c>
      <c r="L518" s="15" t="s">
        <v>978</v>
      </c>
      <c r="M518" s="15" t="s">
        <v>1019</v>
      </c>
      <c r="N518" s="15" t="s">
        <v>992</v>
      </c>
      <c r="O518" s="15" t="s">
        <v>993</v>
      </c>
      <c r="P518" s="15">
        <v>4.5999999999999996</v>
      </c>
      <c r="Q518" s="15">
        <v>291</v>
      </c>
      <c r="R518" s="15">
        <v>641</v>
      </c>
      <c r="S518" s="15">
        <v>946</v>
      </c>
      <c r="T518" s="15">
        <v>1266</v>
      </c>
      <c r="U518" s="15">
        <v>2278</v>
      </c>
      <c r="V518" s="97">
        <v>554</v>
      </c>
    </row>
    <row r="519" spans="1:22">
      <c r="A519" t="s">
        <v>435</v>
      </c>
      <c r="B519" s="15" t="s">
        <v>1552</v>
      </c>
      <c r="C519" s="15">
        <v>82500</v>
      </c>
      <c r="D519" s="15">
        <v>40</v>
      </c>
      <c r="E519" s="15">
        <v>40</v>
      </c>
      <c r="F519" s="15">
        <v>36</v>
      </c>
      <c r="G519" s="15">
        <v>40</v>
      </c>
      <c r="H519" s="15">
        <v>70</v>
      </c>
      <c r="I519" s="69">
        <v>120</v>
      </c>
      <c r="J519" s="69">
        <v>280</v>
      </c>
      <c r="K519" s="69">
        <v>280</v>
      </c>
      <c r="L519" s="15" t="s">
        <v>978</v>
      </c>
      <c r="M519" s="15" t="s">
        <v>978</v>
      </c>
      <c r="N519" s="15" t="s">
        <v>1019</v>
      </c>
      <c r="O519" s="15" t="s">
        <v>992</v>
      </c>
      <c r="P519" s="15">
        <v>6.7</v>
      </c>
      <c r="Q519" s="15">
        <v>578</v>
      </c>
      <c r="R519" s="15">
        <v>1272</v>
      </c>
      <c r="S519" s="15">
        <v>1879</v>
      </c>
      <c r="T519" s="15">
        <v>2515</v>
      </c>
      <c r="U519" s="15">
        <v>2332</v>
      </c>
      <c r="V519" s="97">
        <v>555</v>
      </c>
    </row>
    <row r="520" spans="1:22">
      <c r="A520" t="s">
        <v>435</v>
      </c>
      <c r="B520" s="15" t="s">
        <v>1553</v>
      </c>
      <c r="C520" s="15">
        <v>82500</v>
      </c>
      <c r="D520" s="15">
        <v>42</v>
      </c>
      <c r="E520" s="15">
        <v>42</v>
      </c>
      <c r="F520" s="15">
        <v>38</v>
      </c>
      <c r="G520" s="15">
        <v>42</v>
      </c>
      <c r="H520" s="15">
        <v>70</v>
      </c>
      <c r="I520" s="69">
        <v>280</v>
      </c>
      <c r="J520" s="69">
        <v>330</v>
      </c>
      <c r="K520" s="69">
        <v>280</v>
      </c>
      <c r="L520" s="15" t="s">
        <v>978</v>
      </c>
      <c r="M520" s="15" t="s">
        <v>978</v>
      </c>
      <c r="N520" s="15" t="s">
        <v>1019</v>
      </c>
      <c r="O520" s="15" t="s">
        <v>992</v>
      </c>
      <c r="P520" s="15">
        <v>6.7</v>
      </c>
      <c r="Q520" s="15">
        <v>586</v>
      </c>
      <c r="R520" s="15">
        <v>1290</v>
      </c>
      <c r="S520" s="15">
        <v>1905</v>
      </c>
      <c r="T520" s="15">
        <v>2550</v>
      </c>
      <c r="U520" s="15">
        <v>2333</v>
      </c>
      <c r="V520" s="97">
        <v>556</v>
      </c>
    </row>
    <row r="521" spans="1:22">
      <c r="A521" t="s">
        <v>435</v>
      </c>
      <c r="B521" s="15" t="s">
        <v>1554</v>
      </c>
      <c r="C521" s="15">
        <v>82500</v>
      </c>
      <c r="D521" s="15">
        <v>45</v>
      </c>
      <c r="E521" s="15">
        <v>45</v>
      </c>
      <c r="F521" s="15">
        <v>41</v>
      </c>
      <c r="G521" s="15">
        <v>45</v>
      </c>
      <c r="H521" s="15">
        <v>70</v>
      </c>
      <c r="I521" s="69">
        <v>280</v>
      </c>
      <c r="J521" s="69">
        <v>330</v>
      </c>
      <c r="K521" s="69">
        <v>320</v>
      </c>
      <c r="L521" s="15" t="s">
        <v>978</v>
      </c>
      <c r="M521" s="15" t="s">
        <v>978</v>
      </c>
      <c r="N521" s="15" t="s">
        <v>1019</v>
      </c>
      <c r="O521" s="15" t="s">
        <v>992</v>
      </c>
      <c r="P521" s="15">
        <v>6.7</v>
      </c>
      <c r="Q521" s="15">
        <v>598</v>
      </c>
      <c r="R521" s="15">
        <v>1316</v>
      </c>
      <c r="S521" s="15">
        <v>1944</v>
      </c>
      <c r="T521" s="15">
        <v>2602</v>
      </c>
      <c r="U521" s="15">
        <v>2334</v>
      </c>
      <c r="V521" s="97">
        <v>557</v>
      </c>
    </row>
    <row r="522" spans="1:22">
      <c r="A522" t="s">
        <v>435</v>
      </c>
      <c r="B522" s="15" t="s">
        <v>1555</v>
      </c>
      <c r="C522" s="15">
        <v>120350</v>
      </c>
      <c r="D522" s="15">
        <v>60</v>
      </c>
      <c r="E522" s="15">
        <v>60</v>
      </c>
      <c r="F522" s="15">
        <v>54</v>
      </c>
      <c r="G522" s="15">
        <v>60</v>
      </c>
      <c r="H522" s="15">
        <v>100</v>
      </c>
      <c r="I522" s="69">
        <v>280</v>
      </c>
      <c r="J522" s="69">
        <v>215</v>
      </c>
      <c r="K522" s="69">
        <v>400</v>
      </c>
      <c r="L522" s="15" t="s">
        <v>982</v>
      </c>
      <c r="M522" s="15" t="s">
        <v>982</v>
      </c>
      <c r="N522" s="15" t="s">
        <v>983</v>
      </c>
      <c r="O522" s="15" t="s">
        <v>991</v>
      </c>
      <c r="P522" s="15">
        <v>10.199999999999999</v>
      </c>
      <c r="Q522" s="15">
        <v>1155</v>
      </c>
      <c r="R522" s="15">
        <v>2541</v>
      </c>
      <c r="S522" s="15">
        <v>3754</v>
      </c>
      <c r="T522" s="15">
        <v>5025</v>
      </c>
      <c r="U522" s="15">
        <v>2340</v>
      </c>
      <c r="V522" s="97">
        <v>558</v>
      </c>
    </row>
    <row r="523" spans="1:22">
      <c r="A523" t="s">
        <v>435</v>
      </c>
      <c r="B523" s="15" t="s">
        <v>1556</v>
      </c>
      <c r="C523" s="15">
        <v>120350</v>
      </c>
      <c r="D523" s="15">
        <v>64</v>
      </c>
      <c r="E523" s="15">
        <v>64</v>
      </c>
      <c r="F523" s="15">
        <v>58</v>
      </c>
      <c r="G523" s="15">
        <v>64</v>
      </c>
      <c r="H523" s="15">
        <v>100</v>
      </c>
      <c r="I523" s="69">
        <v>280</v>
      </c>
      <c r="J523" s="69">
        <v>400</v>
      </c>
      <c r="K523" s="69">
        <v>500</v>
      </c>
      <c r="L523" s="15" t="s">
        <v>982</v>
      </c>
      <c r="M523" s="15" t="s">
        <v>982</v>
      </c>
      <c r="N523" s="15" t="s">
        <v>983</v>
      </c>
      <c r="O523" s="15" t="s">
        <v>991</v>
      </c>
      <c r="P523" s="15">
        <v>10.199999999999999</v>
      </c>
      <c r="Q523" s="15">
        <v>1184</v>
      </c>
      <c r="R523" s="15">
        <v>2605</v>
      </c>
      <c r="S523" s="15">
        <v>3848</v>
      </c>
      <c r="T523" s="15">
        <v>5151</v>
      </c>
      <c r="U523" s="15">
        <v>2343</v>
      </c>
      <c r="V523" s="97">
        <v>559</v>
      </c>
    </row>
    <row r="524" spans="1:22">
      <c r="A524" t="s">
        <v>435</v>
      </c>
      <c r="B524" s="15" t="s">
        <v>1557</v>
      </c>
      <c r="C524" s="15">
        <v>38500</v>
      </c>
      <c r="D524" s="15">
        <v>21</v>
      </c>
      <c r="E524" s="15">
        <v>21</v>
      </c>
      <c r="F524" s="15">
        <v>19</v>
      </c>
      <c r="G524" s="15">
        <v>21</v>
      </c>
      <c r="H524" s="15">
        <v>35</v>
      </c>
      <c r="I524" s="69">
        <v>120</v>
      </c>
      <c r="J524" s="69">
        <v>120</v>
      </c>
      <c r="K524" s="69">
        <v>280</v>
      </c>
      <c r="L524" s="15" t="s">
        <v>976</v>
      </c>
      <c r="M524" s="15" t="s">
        <v>976</v>
      </c>
      <c r="N524" s="15" t="s">
        <v>977</v>
      </c>
      <c r="O524" s="15" t="s">
        <v>978</v>
      </c>
      <c r="P524" s="15">
        <v>3.2</v>
      </c>
      <c r="Q524" s="15">
        <v>139</v>
      </c>
      <c r="R524" s="15">
        <v>306</v>
      </c>
      <c r="S524" s="15">
        <v>452</v>
      </c>
      <c r="T524" s="15">
        <v>605</v>
      </c>
      <c r="U524" s="15">
        <v>2361</v>
      </c>
      <c r="V524" s="97">
        <v>560</v>
      </c>
    </row>
    <row r="525" spans="1:22">
      <c r="A525" t="s">
        <v>435</v>
      </c>
      <c r="B525" s="15" t="s">
        <v>1558</v>
      </c>
      <c r="C525" s="15">
        <v>38500</v>
      </c>
      <c r="D525" s="15">
        <v>25</v>
      </c>
      <c r="E525" s="15">
        <v>25</v>
      </c>
      <c r="F525" s="15">
        <v>23</v>
      </c>
      <c r="G525" s="15">
        <v>25</v>
      </c>
      <c r="H525" s="15">
        <v>40</v>
      </c>
      <c r="I525" s="69">
        <v>120</v>
      </c>
      <c r="J525" s="69">
        <v>120</v>
      </c>
      <c r="K525" s="69">
        <v>280</v>
      </c>
      <c r="L525" s="15" t="s">
        <v>976</v>
      </c>
      <c r="M525" s="15" t="s">
        <v>976</v>
      </c>
      <c r="N525" s="15" t="s">
        <v>977</v>
      </c>
      <c r="O525" s="15" t="s">
        <v>978</v>
      </c>
      <c r="P525" s="15">
        <v>3.2</v>
      </c>
      <c r="Q525" s="15">
        <v>144</v>
      </c>
      <c r="R525" s="15">
        <v>317</v>
      </c>
      <c r="S525" s="15">
        <v>468</v>
      </c>
      <c r="T525" s="15">
        <v>627</v>
      </c>
      <c r="U525" s="15">
        <v>2362</v>
      </c>
      <c r="V525" s="97">
        <v>561</v>
      </c>
    </row>
    <row r="526" spans="1:22">
      <c r="A526" t="s">
        <v>435</v>
      </c>
      <c r="B526" s="15" t="s">
        <v>1559</v>
      </c>
      <c r="C526" s="15">
        <v>115000</v>
      </c>
      <c r="D526" s="15">
        <v>63</v>
      </c>
      <c r="E526" s="15">
        <v>63</v>
      </c>
      <c r="F526" s="15">
        <v>57</v>
      </c>
      <c r="G526" s="15">
        <v>63</v>
      </c>
      <c r="H526" s="15">
        <v>100</v>
      </c>
      <c r="I526" s="69">
        <v>280</v>
      </c>
      <c r="J526" s="69">
        <v>400</v>
      </c>
      <c r="K526" s="69">
        <v>330</v>
      </c>
      <c r="L526" s="15" t="s">
        <v>976</v>
      </c>
      <c r="M526" s="15" t="s">
        <v>976</v>
      </c>
      <c r="N526" s="15" t="s">
        <v>977</v>
      </c>
      <c r="O526" s="15" t="s">
        <v>978</v>
      </c>
      <c r="P526" s="15">
        <v>9.5</v>
      </c>
      <c r="Q526" s="15">
        <v>1124</v>
      </c>
      <c r="R526" s="15">
        <v>2473</v>
      </c>
      <c r="S526" s="15">
        <v>3653</v>
      </c>
      <c r="T526" s="15">
        <v>4890</v>
      </c>
      <c r="U526" s="15">
        <v>2365</v>
      </c>
      <c r="V526" s="97">
        <v>562</v>
      </c>
    </row>
    <row r="527" spans="1:22">
      <c r="A527" t="s">
        <v>435</v>
      </c>
      <c r="B527" s="15" t="s">
        <v>1560</v>
      </c>
      <c r="C527" s="15">
        <v>115000</v>
      </c>
      <c r="D527" s="15">
        <v>72</v>
      </c>
      <c r="E527" s="15">
        <v>72</v>
      </c>
      <c r="F527" s="15">
        <v>65</v>
      </c>
      <c r="G527" s="15">
        <v>72</v>
      </c>
      <c r="H527" s="15">
        <v>110</v>
      </c>
      <c r="I527" s="69">
        <v>280</v>
      </c>
      <c r="J527" s="69">
        <v>500</v>
      </c>
      <c r="K527" s="69">
        <v>500</v>
      </c>
      <c r="L527" s="15" t="s">
        <v>981</v>
      </c>
      <c r="M527" s="15" t="s">
        <v>981</v>
      </c>
      <c r="N527" s="15" t="s">
        <v>982</v>
      </c>
      <c r="O527" s="15" t="s">
        <v>983</v>
      </c>
      <c r="P527" s="15">
        <v>9.5</v>
      </c>
      <c r="Q527" s="15">
        <v>1186</v>
      </c>
      <c r="R527" s="15">
        <v>2610</v>
      </c>
      <c r="S527" s="15">
        <v>3855</v>
      </c>
      <c r="T527" s="15">
        <v>5160</v>
      </c>
      <c r="U527" s="15">
        <v>2366</v>
      </c>
      <c r="V527" s="97">
        <v>563</v>
      </c>
    </row>
    <row r="528" spans="1:22">
      <c r="A528" t="s">
        <v>435</v>
      </c>
      <c r="B528" s="15" t="s">
        <v>1561</v>
      </c>
      <c r="C528" s="15">
        <v>115000</v>
      </c>
      <c r="D528" s="15">
        <v>82</v>
      </c>
      <c r="E528" s="15">
        <v>82</v>
      </c>
      <c r="F528" s="15">
        <v>74</v>
      </c>
      <c r="G528" s="15">
        <v>82</v>
      </c>
      <c r="H528" s="15">
        <v>110</v>
      </c>
      <c r="I528" s="69">
        <v>320</v>
      </c>
      <c r="J528" s="69">
        <v>500</v>
      </c>
      <c r="K528" s="69">
        <v>560</v>
      </c>
      <c r="L528" s="15" t="s">
        <v>977</v>
      </c>
      <c r="M528" s="15" t="s">
        <v>977</v>
      </c>
      <c r="N528" s="15" t="s">
        <v>978</v>
      </c>
      <c r="O528" s="15" t="s">
        <v>1019</v>
      </c>
      <c r="P528" s="15">
        <v>9.5</v>
      </c>
      <c r="Q528" s="15">
        <v>1256</v>
      </c>
      <c r="R528" s="15">
        <v>2764</v>
      </c>
      <c r="S528" s="15">
        <v>4082</v>
      </c>
      <c r="T528" s="15">
        <v>5464</v>
      </c>
      <c r="U528" s="15">
        <v>2369</v>
      </c>
      <c r="V528" s="97">
        <v>564</v>
      </c>
    </row>
  </sheetData>
  <autoFilter ref="A2:V528">
    <sortState ref="A3:V566">
      <sortCondition ref="V3:V566"/>
    </sortState>
  </autoFilter>
  <sortState ref="A1:V566">
    <sortCondition ref="D4:D566"/>
  </sortState>
  <mergeCells count="4">
    <mergeCell ref="D1:G1"/>
    <mergeCell ref="H1:K1"/>
    <mergeCell ref="L1:O1"/>
    <mergeCell ref="Q1:T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9"/>
  <sheetViews>
    <sheetView topLeftCell="A498" workbookViewId="0">
      <selection activeCell="B10" sqref="B10"/>
    </sheetView>
  </sheetViews>
  <sheetFormatPr defaultRowHeight="15"/>
  <cols>
    <col min="1" max="1" width="10.7109375" style="15" bestFit="1" customWidth="1"/>
    <col min="2" max="2" width="15.42578125" style="15" bestFit="1" customWidth="1"/>
    <col min="3" max="3" width="14.140625" style="15" bestFit="1" customWidth="1"/>
    <col min="4" max="4" width="23.5703125" style="15" bestFit="1" customWidth="1"/>
    <col min="5" max="5" width="25" style="15" bestFit="1" customWidth="1"/>
    <col min="6" max="6" width="24.28515625" style="15" bestFit="1" customWidth="1"/>
    <col min="7" max="7" width="6.85546875" style="15" bestFit="1" customWidth="1"/>
    <col min="8" max="8" width="20.7109375" style="15" customWidth="1"/>
    <col min="9" max="9" width="9.42578125" style="15" bestFit="1" customWidth="1"/>
    <col min="10" max="10" width="14.28515625" style="15" bestFit="1" customWidth="1"/>
    <col min="11" max="11" width="5" style="15" bestFit="1" customWidth="1"/>
  </cols>
  <sheetData>
    <row r="1" spans="1:11">
      <c r="A1" s="15" t="s">
        <v>0</v>
      </c>
      <c r="B1" s="15" t="s">
        <v>1598</v>
      </c>
      <c r="C1" s="15" t="s">
        <v>947</v>
      </c>
      <c r="D1" s="15" t="s">
        <v>944</v>
      </c>
      <c r="E1" s="15" t="s">
        <v>3035</v>
      </c>
      <c r="F1" s="15" t="s">
        <v>3478</v>
      </c>
      <c r="H1" s="15" t="s">
        <v>952</v>
      </c>
      <c r="I1" s="15" t="s">
        <v>3479</v>
      </c>
      <c r="J1" s="15" t="s">
        <v>1599</v>
      </c>
      <c r="K1" s="15" t="s">
        <v>953</v>
      </c>
    </row>
    <row r="2" spans="1:11">
      <c r="A2" s="15" t="s">
        <v>422</v>
      </c>
      <c r="B2" s="15" t="s">
        <v>1600</v>
      </c>
      <c r="C2" s="15">
        <v>165</v>
      </c>
      <c r="D2" s="15">
        <v>1</v>
      </c>
      <c r="E2" s="18">
        <v>10</v>
      </c>
      <c r="F2" s="15">
        <v>1</v>
      </c>
      <c r="G2" s="15">
        <v>5000</v>
      </c>
      <c r="H2" s="15">
        <v>0.1</v>
      </c>
      <c r="I2" s="15" t="s">
        <v>856</v>
      </c>
      <c r="J2" s="15">
        <v>1</v>
      </c>
      <c r="K2" s="15">
        <v>2228</v>
      </c>
    </row>
    <row r="3" spans="1:11">
      <c r="A3" s="15" t="s">
        <v>422</v>
      </c>
      <c r="B3" s="15" t="s">
        <v>1601</v>
      </c>
      <c r="C3" s="15">
        <v>165</v>
      </c>
      <c r="D3" s="15">
        <v>2</v>
      </c>
      <c r="E3" s="18">
        <v>10</v>
      </c>
      <c r="F3" s="15">
        <v>1</v>
      </c>
      <c r="G3" s="15">
        <v>25000</v>
      </c>
      <c r="H3" s="15">
        <v>0.1</v>
      </c>
      <c r="I3" s="15" t="s">
        <v>3481</v>
      </c>
      <c r="J3" s="15">
        <v>2</v>
      </c>
      <c r="K3" s="15">
        <v>2228</v>
      </c>
    </row>
    <row r="4" spans="1:11">
      <c r="A4" s="15" t="s">
        <v>422</v>
      </c>
      <c r="B4" s="15" t="s">
        <v>1602</v>
      </c>
      <c r="C4" s="15">
        <v>165</v>
      </c>
      <c r="D4" s="15">
        <v>4</v>
      </c>
      <c r="E4" s="18">
        <v>10</v>
      </c>
      <c r="F4" s="15">
        <v>5000</v>
      </c>
      <c r="G4" s="15">
        <v>40000</v>
      </c>
      <c r="H4" s="15">
        <v>0.1</v>
      </c>
      <c r="I4" s="15" t="s">
        <v>3482</v>
      </c>
      <c r="J4" s="15">
        <v>3</v>
      </c>
      <c r="K4" s="15">
        <v>2228</v>
      </c>
    </row>
    <row r="5" spans="1:11">
      <c r="A5" s="15" t="s">
        <v>422</v>
      </c>
      <c r="B5" s="15" t="s">
        <v>1603</v>
      </c>
      <c r="C5" s="15">
        <v>360</v>
      </c>
      <c r="D5" s="15">
        <v>3</v>
      </c>
      <c r="E5" s="18">
        <v>10</v>
      </c>
      <c r="F5" s="15">
        <v>15000</v>
      </c>
      <c r="G5" s="15">
        <v>100000</v>
      </c>
      <c r="H5" s="15">
        <v>0.1</v>
      </c>
      <c r="I5" s="15" t="s">
        <v>863</v>
      </c>
      <c r="J5" s="15">
        <v>2</v>
      </c>
      <c r="K5" s="15">
        <v>2241</v>
      </c>
    </row>
    <row r="6" spans="1:11">
      <c r="A6" s="15" t="s">
        <v>422</v>
      </c>
      <c r="B6" s="15" t="s">
        <v>1604</v>
      </c>
      <c r="C6" s="15">
        <v>360</v>
      </c>
      <c r="D6" s="15">
        <v>5</v>
      </c>
      <c r="E6" s="18">
        <v>10</v>
      </c>
      <c r="F6" s="15">
        <v>100000</v>
      </c>
      <c r="G6" s="15">
        <v>210000</v>
      </c>
      <c r="H6" s="15">
        <v>0.1</v>
      </c>
      <c r="I6" s="15" t="s">
        <v>854</v>
      </c>
      <c r="J6" s="15">
        <v>3</v>
      </c>
      <c r="K6" s="15">
        <v>2241</v>
      </c>
    </row>
    <row r="7" spans="1:11">
      <c r="A7" s="15" t="s">
        <v>422</v>
      </c>
      <c r="B7" s="15" t="s">
        <v>1605</v>
      </c>
      <c r="C7" s="15">
        <v>480</v>
      </c>
      <c r="D7" s="15">
        <v>6</v>
      </c>
      <c r="E7" s="18">
        <v>10</v>
      </c>
      <c r="F7" s="15">
        <v>60000</v>
      </c>
      <c r="G7" s="15">
        <v>210000</v>
      </c>
      <c r="H7" s="15">
        <v>0.1</v>
      </c>
      <c r="I7" s="15" t="s">
        <v>839</v>
      </c>
      <c r="J7" s="15">
        <v>4</v>
      </c>
      <c r="K7" s="15">
        <v>2244</v>
      </c>
    </row>
    <row r="8" spans="1:11">
      <c r="A8" s="15" t="s">
        <v>422</v>
      </c>
      <c r="B8" s="15" t="s">
        <v>1606</v>
      </c>
      <c r="C8" s="15">
        <v>480</v>
      </c>
      <c r="D8" s="15">
        <v>15</v>
      </c>
      <c r="E8" s="18">
        <v>40</v>
      </c>
      <c r="F8" s="15">
        <v>100000</v>
      </c>
      <c r="G8" s="15">
        <v>240000</v>
      </c>
      <c r="H8" s="15">
        <v>0.1</v>
      </c>
      <c r="I8" s="15" t="s">
        <v>3483</v>
      </c>
      <c r="J8" s="15">
        <v>9</v>
      </c>
      <c r="K8" s="15">
        <v>2244</v>
      </c>
    </row>
    <row r="9" spans="1:11">
      <c r="A9" s="15" t="s">
        <v>422</v>
      </c>
      <c r="B9" s="15" t="s">
        <v>1607</v>
      </c>
      <c r="C9" s="15">
        <v>440</v>
      </c>
      <c r="D9" s="15">
        <v>8</v>
      </c>
      <c r="E9" s="18">
        <v>10</v>
      </c>
      <c r="F9" s="15">
        <v>60000</v>
      </c>
      <c r="G9" s="15">
        <v>180000</v>
      </c>
      <c r="H9" s="15">
        <v>0.1</v>
      </c>
      <c r="I9" s="15" t="s">
        <v>802</v>
      </c>
      <c r="J9" s="15">
        <v>5</v>
      </c>
      <c r="K9" s="15">
        <v>2256</v>
      </c>
    </row>
    <row r="10" spans="1:11">
      <c r="A10" s="15" t="s">
        <v>422</v>
      </c>
      <c r="B10" s="15" t="s">
        <v>1608</v>
      </c>
      <c r="C10" s="15">
        <v>440</v>
      </c>
      <c r="D10" s="15">
        <v>10</v>
      </c>
      <c r="E10" s="18">
        <v>25</v>
      </c>
      <c r="F10" s="15">
        <v>60000</v>
      </c>
      <c r="G10" s="15">
        <v>450000</v>
      </c>
      <c r="H10" s="15">
        <v>0.1</v>
      </c>
      <c r="I10" s="15" t="s">
        <v>935</v>
      </c>
      <c r="J10" s="15">
        <v>6</v>
      </c>
      <c r="K10" s="15">
        <v>2256</v>
      </c>
    </row>
    <row r="11" spans="1:11">
      <c r="A11" s="15" t="s">
        <v>422</v>
      </c>
      <c r="B11" s="15" t="s">
        <v>1609</v>
      </c>
      <c r="C11" s="15">
        <v>438</v>
      </c>
      <c r="D11" s="15">
        <v>12</v>
      </c>
      <c r="E11" s="18">
        <v>30</v>
      </c>
      <c r="F11" s="15">
        <v>80000</v>
      </c>
      <c r="G11" s="15">
        <v>160000</v>
      </c>
      <c r="H11" s="15">
        <v>0.1</v>
      </c>
      <c r="I11" s="15" t="s">
        <v>3484</v>
      </c>
      <c r="J11" s="15">
        <v>4</v>
      </c>
      <c r="K11" s="15">
        <v>2268</v>
      </c>
    </row>
    <row r="12" spans="1:11">
      <c r="A12" s="15" t="s">
        <v>422</v>
      </c>
      <c r="B12" s="15" t="s">
        <v>1610</v>
      </c>
      <c r="C12" s="15">
        <v>438</v>
      </c>
      <c r="D12" s="15">
        <v>16</v>
      </c>
      <c r="E12" s="18">
        <v>30</v>
      </c>
      <c r="F12" s="15">
        <v>140000</v>
      </c>
      <c r="G12" s="15">
        <v>350000</v>
      </c>
      <c r="H12" s="15">
        <v>0.1</v>
      </c>
      <c r="I12" s="15" t="s">
        <v>877</v>
      </c>
      <c r="J12" s="15">
        <v>10</v>
      </c>
      <c r="K12" s="15">
        <v>2268</v>
      </c>
    </row>
    <row r="13" spans="1:11">
      <c r="A13" s="15" t="s">
        <v>422</v>
      </c>
      <c r="B13" s="15" t="s">
        <v>1611</v>
      </c>
      <c r="C13" s="15">
        <v>438</v>
      </c>
      <c r="D13" s="15">
        <v>20</v>
      </c>
      <c r="E13" s="18">
        <v>40</v>
      </c>
      <c r="F13" s="15">
        <v>180000</v>
      </c>
      <c r="G13" s="15">
        <v>600000</v>
      </c>
      <c r="H13" s="15">
        <v>0.1</v>
      </c>
      <c r="I13" s="15" t="s">
        <v>925</v>
      </c>
      <c r="J13" s="15">
        <v>12</v>
      </c>
      <c r="K13" s="15">
        <v>2268</v>
      </c>
    </row>
    <row r="14" spans="1:11">
      <c r="A14" s="15" t="s">
        <v>422</v>
      </c>
      <c r="B14" s="15" t="s">
        <v>1612</v>
      </c>
      <c r="C14" s="15">
        <v>510</v>
      </c>
      <c r="D14" s="15">
        <v>14</v>
      </c>
      <c r="E14" s="18">
        <v>10</v>
      </c>
      <c r="F14" s="15">
        <v>80000</v>
      </c>
      <c r="G14" s="15">
        <v>240000</v>
      </c>
      <c r="H14" s="15">
        <v>0.1</v>
      </c>
      <c r="I14" s="15" t="s">
        <v>3483</v>
      </c>
      <c r="J14" s="15">
        <v>8</v>
      </c>
      <c r="K14" s="15">
        <v>2333</v>
      </c>
    </row>
    <row r="15" spans="1:11">
      <c r="A15" s="15" t="s">
        <v>422</v>
      </c>
      <c r="B15" s="15" t="s">
        <v>1613</v>
      </c>
      <c r="C15" s="15">
        <v>510</v>
      </c>
      <c r="D15" s="15">
        <v>18</v>
      </c>
      <c r="E15" s="18">
        <v>25</v>
      </c>
      <c r="F15" s="15">
        <v>120000</v>
      </c>
      <c r="G15" s="15">
        <v>300000</v>
      </c>
      <c r="H15" s="15">
        <v>0.1</v>
      </c>
      <c r="I15" s="15" t="s">
        <v>917</v>
      </c>
      <c r="J15" s="15">
        <v>13</v>
      </c>
      <c r="K15" s="15">
        <v>2336</v>
      </c>
    </row>
    <row r="16" spans="1:11">
      <c r="A16" s="15" t="s">
        <v>422</v>
      </c>
      <c r="B16" s="15" t="s">
        <v>1614</v>
      </c>
      <c r="C16" s="15">
        <v>510</v>
      </c>
      <c r="D16" s="15">
        <v>24</v>
      </c>
      <c r="E16" s="18">
        <v>40</v>
      </c>
      <c r="F16" s="15">
        <v>160000</v>
      </c>
      <c r="G16" s="15">
        <v>450000</v>
      </c>
      <c r="H16" s="15">
        <v>0.1</v>
      </c>
      <c r="I16" s="15" t="s">
        <v>905</v>
      </c>
      <c r="J16" s="15">
        <v>17</v>
      </c>
      <c r="K16" s="15">
        <v>2345</v>
      </c>
    </row>
    <row r="17" spans="1:11">
      <c r="A17" s="15" t="s">
        <v>422</v>
      </c>
      <c r="B17" s="15" t="s">
        <v>1615</v>
      </c>
      <c r="C17" s="15">
        <v>493</v>
      </c>
      <c r="D17" s="15">
        <v>17</v>
      </c>
      <c r="E17" s="18">
        <v>30</v>
      </c>
      <c r="F17" s="15">
        <v>140000</v>
      </c>
      <c r="G17" s="15">
        <v>350000</v>
      </c>
      <c r="H17" s="15">
        <v>0.1</v>
      </c>
      <c r="I17" s="15" t="s">
        <v>897</v>
      </c>
      <c r="J17" s="15">
        <v>12</v>
      </c>
      <c r="K17" s="15">
        <v>2335</v>
      </c>
    </row>
    <row r="18" spans="1:11">
      <c r="A18" s="15" t="s">
        <v>422</v>
      </c>
      <c r="B18" s="15" t="s">
        <v>1616</v>
      </c>
      <c r="C18" s="15">
        <v>493</v>
      </c>
      <c r="D18" s="15">
        <v>21</v>
      </c>
      <c r="E18" s="18">
        <v>40</v>
      </c>
      <c r="F18" s="15">
        <v>160000</v>
      </c>
      <c r="G18" s="15">
        <v>400000</v>
      </c>
      <c r="H18" s="15">
        <v>0.1</v>
      </c>
      <c r="I18" s="15" t="s">
        <v>922</v>
      </c>
      <c r="J18" s="15">
        <v>16</v>
      </c>
      <c r="K18" s="15">
        <v>2339</v>
      </c>
    </row>
    <row r="19" spans="1:11">
      <c r="A19" s="15" t="s">
        <v>422</v>
      </c>
      <c r="B19" s="15" t="s">
        <v>1617</v>
      </c>
      <c r="C19" s="15">
        <v>493</v>
      </c>
      <c r="D19" s="15">
        <v>25</v>
      </c>
      <c r="E19" s="18">
        <v>30</v>
      </c>
      <c r="F19" s="15">
        <v>210000</v>
      </c>
      <c r="G19" s="15">
        <v>500000</v>
      </c>
      <c r="H19" s="15">
        <v>0.1</v>
      </c>
      <c r="I19" s="15" t="s">
        <v>878</v>
      </c>
      <c r="J19" s="15">
        <v>20</v>
      </c>
      <c r="K19" s="15">
        <v>2343</v>
      </c>
    </row>
    <row r="20" spans="1:11">
      <c r="A20" s="15" t="s">
        <v>422</v>
      </c>
      <c r="B20" s="15" t="s">
        <v>1618</v>
      </c>
      <c r="C20" s="15">
        <v>615</v>
      </c>
      <c r="D20" s="15">
        <v>22</v>
      </c>
      <c r="E20" s="18">
        <v>30</v>
      </c>
      <c r="F20" s="15">
        <v>180000</v>
      </c>
      <c r="G20" s="15">
        <v>300000</v>
      </c>
      <c r="H20" s="15">
        <v>0.1</v>
      </c>
      <c r="I20" s="15" t="s">
        <v>904</v>
      </c>
      <c r="J20" s="15">
        <v>19</v>
      </c>
      <c r="K20" s="15">
        <v>2342</v>
      </c>
    </row>
    <row r="21" spans="1:11">
      <c r="A21" s="15" t="s">
        <v>422</v>
      </c>
      <c r="B21" s="15" t="s">
        <v>1619</v>
      </c>
      <c r="C21" s="15">
        <v>615</v>
      </c>
      <c r="D21" s="15">
        <v>28</v>
      </c>
      <c r="E21" s="18">
        <v>30</v>
      </c>
      <c r="F21" s="15">
        <v>210000</v>
      </c>
      <c r="G21" s="15">
        <v>400000</v>
      </c>
      <c r="H21" s="15">
        <v>0.1</v>
      </c>
      <c r="I21" s="15" t="s">
        <v>907</v>
      </c>
      <c r="J21" s="15">
        <v>26</v>
      </c>
      <c r="K21" s="15">
        <v>2350</v>
      </c>
    </row>
    <row r="22" spans="1:11">
      <c r="A22" s="15" t="s">
        <v>422</v>
      </c>
      <c r="B22" s="15" t="s">
        <v>1620</v>
      </c>
      <c r="C22" s="15">
        <v>615</v>
      </c>
      <c r="D22" s="15">
        <v>30</v>
      </c>
      <c r="E22" s="18">
        <v>60</v>
      </c>
      <c r="F22" s="15">
        <v>240000</v>
      </c>
      <c r="G22" s="15">
        <v>500000</v>
      </c>
      <c r="H22" s="15">
        <v>0.1</v>
      </c>
      <c r="I22" s="15" t="s">
        <v>880</v>
      </c>
      <c r="J22" s="15">
        <v>34</v>
      </c>
      <c r="K22" s="15">
        <v>2359</v>
      </c>
    </row>
    <row r="23" spans="1:11">
      <c r="A23" s="15" t="s">
        <v>422</v>
      </c>
      <c r="B23" s="15" t="s">
        <v>1621</v>
      </c>
      <c r="C23" s="15">
        <v>720</v>
      </c>
      <c r="D23" s="15">
        <v>26</v>
      </c>
      <c r="E23" s="18">
        <v>40</v>
      </c>
      <c r="F23" s="15">
        <v>180000</v>
      </c>
      <c r="G23" s="15">
        <v>350000</v>
      </c>
      <c r="H23" s="15">
        <v>0.1</v>
      </c>
      <c r="I23" s="15" t="s">
        <v>906</v>
      </c>
      <c r="J23" s="15">
        <v>25</v>
      </c>
      <c r="K23" s="15">
        <v>2355</v>
      </c>
    </row>
    <row r="24" spans="1:11">
      <c r="A24" s="15" t="s">
        <v>422</v>
      </c>
      <c r="B24" s="15" t="s">
        <v>1622</v>
      </c>
      <c r="C24" s="15">
        <v>720</v>
      </c>
      <c r="D24" s="15">
        <v>35</v>
      </c>
      <c r="E24" s="18">
        <v>60</v>
      </c>
      <c r="F24" s="15">
        <v>240000</v>
      </c>
      <c r="G24" s="15">
        <v>450000</v>
      </c>
      <c r="H24" s="15">
        <v>0.1</v>
      </c>
      <c r="I24" s="15" t="s">
        <v>937</v>
      </c>
      <c r="J24" s="15">
        <v>43</v>
      </c>
      <c r="K24" s="15">
        <v>2356</v>
      </c>
    </row>
    <row r="25" spans="1:11">
      <c r="A25" s="15" t="s">
        <v>422</v>
      </c>
      <c r="B25" s="15" t="s">
        <v>1623</v>
      </c>
      <c r="C25" s="15">
        <v>720</v>
      </c>
      <c r="D25" s="15">
        <v>38</v>
      </c>
      <c r="E25" s="18">
        <v>75</v>
      </c>
      <c r="F25" s="15">
        <v>300000</v>
      </c>
      <c r="G25" s="15">
        <v>700000</v>
      </c>
      <c r="H25" s="15">
        <v>0.1</v>
      </c>
      <c r="I25" s="15" t="s">
        <v>919</v>
      </c>
      <c r="J25" s="15">
        <v>58</v>
      </c>
      <c r="K25" s="15">
        <v>2362</v>
      </c>
    </row>
    <row r="26" spans="1:11">
      <c r="A26" s="15" t="s">
        <v>423</v>
      </c>
      <c r="B26" s="15" t="s">
        <v>1624</v>
      </c>
      <c r="C26" s="15">
        <v>188</v>
      </c>
      <c r="D26" s="15">
        <v>1</v>
      </c>
      <c r="E26" s="18">
        <v>3</v>
      </c>
      <c r="F26" s="15">
        <v>1</v>
      </c>
      <c r="G26" s="15">
        <v>15000</v>
      </c>
      <c r="H26" s="15">
        <v>0.1</v>
      </c>
      <c r="I26" s="15" t="s">
        <v>3483</v>
      </c>
      <c r="J26" s="15">
        <v>0.5</v>
      </c>
      <c r="K26" s="15">
        <v>2241</v>
      </c>
    </row>
    <row r="27" spans="1:11">
      <c r="A27" s="15" t="s">
        <v>423</v>
      </c>
      <c r="B27" s="15" t="s">
        <v>1625</v>
      </c>
      <c r="C27" s="15">
        <v>188</v>
      </c>
      <c r="D27" s="15">
        <v>2</v>
      </c>
      <c r="E27" s="18">
        <v>3</v>
      </c>
      <c r="F27" s="15">
        <v>1</v>
      </c>
      <c r="G27" s="15">
        <v>15000</v>
      </c>
      <c r="H27" s="15">
        <v>0.1</v>
      </c>
      <c r="I27" s="15" t="s">
        <v>896</v>
      </c>
      <c r="J27" s="15">
        <v>1</v>
      </c>
      <c r="K27" s="15">
        <v>2242</v>
      </c>
    </row>
    <row r="28" spans="1:11">
      <c r="A28" s="15" t="s">
        <v>423</v>
      </c>
      <c r="B28" s="15" t="s">
        <v>1626</v>
      </c>
      <c r="C28" s="15">
        <v>188</v>
      </c>
      <c r="D28" s="15">
        <v>3</v>
      </c>
      <c r="E28" s="18">
        <v>3</v>
      </c>
      <c r="F28" s="15">
        <v>5000</v>
      </c>
      <c r="G28" s="15">
        <v>40000</v>
      </c>
      <c r="H28" s="15">
        <v>0.1</v>
      </c>
      <c r="I28" s="15" t="s">
        <v>897</v>
      </c>
      <c r="J28" s="15">
        <v>2</v>
      </c>
      <c r="K28" s="15">
        <v>2243</v>
      </c>
    </row>
    <row r="29" spans="1:11">
      <c r="A29" s="15" t="s">
        <v>423</v>
      </c>
      <c r="B29" s="15" t="s">
        <v>1627</v>
      </c>
      <c r="C29" s="15">
        <v>188</v>
      </c>
      <c r="D29" s="15">
        <v>4</v>
      </c>
      <c r="E29" s="18">
        <v>35</v>
      </c>
      <c r="F29" s="15">
        <v>5000</v>
      </c>
      <c r="G29" s="15">
        <v>60000</v>
      </c>
      <c r="H29" s="15">
        <v>0.1</v>
      </c>
      <c r="I29" s="15" t="s">
        <v>917</v>
      </c>
      <c r="J29" s="15">
        <v>3</v>
      </c>
      <c r="K29" s="15">
        <v>2243</v>
      </c>
    </row>
    <row r="30" spans="1:11">
      <c r="A30" s="15" t="s">
        <v>423</v>
      </c>
      <c r="B30" s="15" t="s">
        <v>1628</v>
      </c>
      <c r="C30" s="15">
        <v>209</v>
      </c>
      <c r="D30" s="15">
        <v>2</v>
      </c>
      <c r="E30" s="18">
        <v>3</v>
      </c>
      <c r="F30" s="15">
        <v>15000</v>
      </c>
      <c r="G30" s="15">
        <v>80000</v>
      </c>
      <c r="H30" s="15">
        <v>0.1</v>
      </c>
      <c r="I30" s="15" t="s">
        <v>929</v>
      </c>
      <c r="J30" s="15">
        <v>1</v>
      </c>
      <c r="K30" s="15">
        <v>2241</v>
      </c>
    </row>
    <row r="31" spans="1:11">
      <c r="A31" s="15" t="s">
        <v>423</v>
      </c>
      <c r="B31" s="15" t="s">
        <v>1629</v>
      </c>
      <c r="C31" s="15">
        <v>209</v>
      </c>
      <c r="D31" s="15">
        <v>5</v>
      </c>
      <c r="E31" s="18">
        <v>50</v>
      </c>
      <c r="F31" s="15">
        <v>25000</v>
      </c>
      <c r="G31" s="15">
        <v>140000</v>
      </c>
      <c r="H31" s="15">
        <v>0.1</v>
      </c>
      <c r="I31" s="15" t="s">
        <v>3485</v>
      </c>
      <c r="J31" s="15">
        <v>3</v>
      </c>
      <c r="K31" s="15">
        <v>2245</v>
      </c>
    </row>
    <row r="32" spans="1:11">
      <c r="A32" s="15" t="s">
        <v>423</v>
      </c>
      <c r="B32" s="15" t="s">
        <v>1630</v>
      </c>
      <c r="C32" s="15">
        <v>318</v>
      </c>
      <c r="D32" s="15">
        <v>4</v>
      </c>
      <c r="E32" s="18">
        <v>35</v>
      </c>
      <c r="F32" s="15">
        <v>40000</v>
      </c>
      <c r="G32" s="15">
        <v>160000</v>
      </c>
      <c r="H32" s="15">
        <v>0.1</v>
      </c>
      <c r="I32" s="15" t="s">
        <v>3486</v>
      </c>
      <c r="J32" s="15">
        <v>2</v>
      </c>
      <c r="K32" s="15">
        <v>2243</v>
      </c>
    </row>
    <row r="33" spans="1:21">
      <c r="A33" s="15" t="s">
        <v>423</v>
      </c>
      <c r="B33" s="15" t="s">
        <v>1631</v>
      </c>
      <c r="C33" s="15">
        <v>318</v>
      </c>
      <c r="D33" s="15">
        <v>7</v>
      </c>
      <c r="E33" s="18">
        <v>50</v>
      </c>
      <c r="F33" s="15">
        <v>80000</v>
      </c>
      <c r="G33" s="15">
        <v>210000</v>
      </c>
      <c r="H33" s="15">
        <v>0.1</v>
      </c>
      <c r="I33" s="15" t="s">
        <v>902</v>
      </c>
      <c r="J33" s="15">
        <v>4</v>
      </c>
      <c r="K33" s="15">
        <v>2247</v>
      </c>
    </row>
    <row r="34" spans="1:21">
      <c r="A34" s="15" t="s">
        <v>423</v>
      </c>
      <c r="B34" s="15" t="s">
        <v>1632</v>
      </c>
      <c r="C34" s="15">
        <v>445</v>
      </c>
      <c r="D34" s="15">
        <v>10</v>
      </c>
      <c r="E34" s="18">
        <v>50</v>
      </c>
      <c r="F34" s="15">
        <v>60000</v>
      </c>
      <c r="G34" s="15">
        <v>300000</v>
      </c>
      <c r="H34" s="15">
        <v>0.1</v>
      </c>
      <c r="I34" s="15" t="s">
        <v>925</v>
      </c>
      <c r="J34" s="15">
        <v>5</v>
      </c>
      <c r="K34" s="15">
        <v>2251</v>
      </c>
    </row>
    <row r="35" spans="1:21">
      <c r="A35" s="15" t="s">
        <v>423</v>
      </c>
      <c r="B35" s="15" t="s">
        <v>1633</v>
      </c>
      <c r="C35" s="15">
        <v>445</v>
      </c>
      <c r="D35" s="15">
        <v>13</v>
      </c>
      <c r="E35" s="18">
        <v>60</v>
      </c>
      <c r="F35" s="15">
        <v>100000</v>
      </c>
      <c r="G35" s="15">
        <v>400000</v>
      </c>
      <c r="H35" s="15">
        <v>0.1</v>
      </c>
      <c r="I35" s="15" t="s">
        <v>906</v>
      </c>
      <c r="J35" s="15">
        <v>7</v>
      </c>
      <c r="K35" s="15">
        <v>2249</v>
      </c>
    </row>
    <row r="36" spans="1:21">
      <c r="A36" s="15" t="s">
        <v>423</v>
      </c>
      <c r="B36" s="15" t="s">
        <v>1634</v>
      </c>
      <c r="C36" s="15">
        <v>501</v>
      </c>
      <c r="D36" s="15">
        <v>16</v>
      </c>
      <c r="E36" s="18">
        <v>60</v>
      </c>
      <c r="F36" s="15">
        <v>120000</v>
      </c>
      <c r="G36" s="15">
        <v>300000</v>
      </c>
      <c r="H36" s="15">
        <v>0.1</v>
      </c>
      <c r="I36" s="15" t="s">
        <v>881</v>
      </c>
      <c r="J36" s="15">
        <v>8</v>
      </c>
      <c r="K36" s="15">
        <v>2256</v>
      </c>
    </row>
    <row r="37" spans="1:21">
      <c r="A37" s="15" t="s">
        <v>423</v>
      </c>
      <c r="B37" s="15" t="s">
        <v>1635</v>
      </c>
      <c r="C37" s="15">
        <v>501</v>
      </c>
      <c r="D37" s="15">
        <v>20</v>
      </c>
      <c r="E37" s="18">
        <v>60</v>
      </c>
      <c r="F37" s="15">
        <v>160000</v>
      </c>
      <c r="G37" s="15">
        <v>400000</v>
      </c>
      <c r="H37" s="15">
        <v>0.1</v>
      </c>
      <c r="I37" s="15" t="s">
        <v>886</v>
      </c>
      <c r="J37" s="15">
        <v>10</v>
      </c>
      <c r="K37" s="15">
        <v>2267</v>
      </c>
    </row>
    <row r="38" spans="1:21">
      <c r="A38" s="15" t="s">
        <v>423</v>
      </c>
      <c r="B38" s="15" t="s">
        <v>1636</v>
      </c>
      <c r="C38" s="15">
        <v>501</v>
      </c>
      <c r="D38" s="15">
        <v>24</v>
      </c>
      <c r="E38" s="18">
        <v>60</v>
      </c>
      <c r="F38" s="15">
        <v>180000</v>
      </c>
      <c r="G38" s="15">
        <v>500000</v>
      </c>
      <c r="H38" s="15">
        <v>0.1</v>
      </c>
      <c r="I38" s="15" t="s">
        <v>910</v>
      </c>
      <c r="J38" s="15">
        <v>12</v>
      </c>
      <c r="K38" s="15">
        <v>2270</v>
      </c>
    </row>
    <row r="39" spans="1:21">
      <c r="A39" s="15" t="s">
        <v>423</v>
      </c>
      <c r="B39" s="15" t="s">
        <v>626</v>
      </c>
      <c r="C39" s="15">
        <v>673</v>
      </c>
      <c r="D39" s="15">
        <v>22</v>
      </c>
      <c r="E39" s="18">
        <v>60</v>
      </c>
      <c r="F39" s="15">
        <v>120000</v>
      </c>
      <c r="G39" s="15">
        <v>300000</v>
      </c>
      <c r="H39" s="15">
        <v>0.1</v>
      </c>
      <c r="I39" s="15" t="s">
        <v>887</v>
      </c>
      <c r="J39" s="15">
        <v>11</v>
      </c>
      <c r="K39" s="15">
        <v>2268</v>
      </c>
    </row>
    <row r="40" spans="1:21">
      <c r="A40" s="15" t="s">
        <v>423</v>
      </c>
      <c r="B40" s="15" t="s">
        <v>627</v>
      </c>
      <c r="C40" s="15">
        <v>673</v>
      </c>
      <c r="D40" s="15">
        <v>28</v>
      </c>
      <c r="E40" s="18">
        <v>60</v>
      </c>
      <c r="F40" s="15">
        <v>160000</v>
      </c>
      <c r="G40" s="15">
        <v>500000</v>
      </c>
      <c r="H40" s="15">
        <v>0.1</v>
      </c>
      <c r="I40" s="15" t="s">
        <v>911</v>
      </c>
      <c r="J40" s="15">
        <v>14</v>
      </c>
      <c r="K40" s="15">
        <v>2271</v>
      </c>
    </row>
    <row r="41" spans="1:21">
      <c r="A41" s="15" t="s">
        <v>423</v>
      </c>
      <c r="B41" s="15" t="s">
        <v>1637</v>
      </c>
      <c r="C41" s="15">
        <v>898</v>
      </c>
      <c r="D41" s="15">
        <v>34</v>
      </c>
      <c r="E41" s="18">
        <v>80</v>
      </c>
      <c r="F41" s="15">
        <v>210000</v>
      </c>
      <c r="G41" s="15">
        <v>450000</v>
      </c>
      <c r="H41" s="15">
        <v>0.1</v>
      </c>
      <c r="I41" s="15" t="s">
        <v>892</v>
      </c>
      <c r="J41" s="15">
        <v>17</v>
      </c>
      <c r="K41" s="15">
        <v>2283</v>
      </c>
      <c r="M41" s="15"/>
      <c r="N41" s="15"/>
      <c r="O41" s="15"/>
      <c r="P41" s="17"/>
      <c r="Q41" s="15"/>
      <c r="R41" s="15"/>
      <c r="S41" s="15"/>
      <c r="T41" s="15"/>
      <c r="U41" s="15"/>
    </row>
    <row r="42" spans="1:21">
      <c r="A42" s="15" t="s">
        <v>423</v>
      </c>
      <c r="B42" s="15" t="s">
        <v>1638</v>
      </c>
      <c r="C42" s="15">
        <v>898</v>
      </c>
      <c r="D42" s="15">
        <v>40</v>
      </c>
      <c r="E42" s="18">
        <v>80</v>
      </c>
      <c r="F42" s="15">
        <v>300000</v>
      </c>
      <c r="G42" s="15">
        <v>500000</v>
      </c>
      <c r="H42" s="15">
        <v>0.1</v>
      </c>
      <c r="I42" s="15" t="s">
        <v>836</v>
      </c>
      <c r="J42" s="15">
        <v>20</v>
      </c>
      <c r="K42" s="15">
        <v>2297</v>
      </c>
      <c r="M42" s="15"/>
      <c r="N42" s="15"/>
      <c r="O42" s="15"/>
      <c r="P42" s="17"/>
      <c r="Q42" s="15"/>
      <c r="R42" s="15"/>
      <c r="S42" s="15"/>
      <c r="T42" s="15"/>
      <c r="U42" s="15"/>
    </row>
    <row r="43" spans="1:21">
      <c r="A43" s="15" t="s">
        <v>423</v>
      </c>
      <c r="B43" s="15" t="s">
        <v>1639</v>
      </c>
      <c r="C43" s="15">
        <v>1150</v>
      </c>
      <c r="D43" s="15">
        <v>46</v>
      </c>
      <c r="E43" s="18">
        <v>80</v>
      </c>
      <c r="F43" s="15">
        <v>350000</v>
      </c>
      <c r="G43" s="15">
        <v>700000</v>
      </c>
      <c r="H43" s="15">
        <v>0.1</v>
      </c>
      <c r="I43" s="15" t="s">
        <v>837</v>
      </c>
      <c r="J43" s="15">
        <v>32</v>
      </c>
      <c r="K43" s="15">
        <v>2330</v>
      </c>
      <c r="M43" s="15"/>
      <c r="N43" s="15"/>
      <c r="O43" s="15"/>
      <c r="P43" s="17"/>
      <c r="Q43" s="15"/>
      <c r="R43" s="15"/>
      <c r="S43" s="15"/>
      <c r="T43" s="15"/>
      <c r="U43" s="15"/>
    </row>
    <row r="44" spans="1:21">
      <c r="A44" s="15" t="s">
        <v>423</v>
      </c>
      <c r="B44" s="15" t="s">
        <v>1640</v>
      </c>
      <c r="C44" s="15">
        <v>1150</v>
      </c>
      <c r="D44" s="15">
        <v>50</v>
      </c>
      <c r="E44" s="18">
        <v>100</v>
      </c>
      <c r="F44" s="15">
        <v>400000</v>
      </c>
      <c r="G44" s="15">
        <v>700000</v>
      </c>
      <c r="H44" s="15">
        <v>0.1</v>
      </c>
      <c r="I44" s="15" t="s">
        <v>838</v>
      </c>
      <c r="J44" s="15">
        <v>54</v>
      </c>
      <c r="K44" s="15">
        <v>2331</v>
      </c>
      <c r="M44" s="15"/>
      <c r="N44" s="15"/>
      <c r="O44" s="15"/>
      <c r="P44" s="17"/>
      <c r="Q44" s="15"/>
      <c r="R44" s="15"/>
      <c r="S44" s="15"/>
      <c r="T44" s="15"/>
      <c r="U44" s="15"/>
    </row>
    <row r="45" spans="1:21">
      <c r="A45" s="15" t="s">
        <v>423</v>
      </c>
      <c r="B45" s="15" t="s">
        <v>1641</v>
      </c>
      <c r="C45" s="15">
        <v>760</v>
      </c>
      <c r="D45" s="15">
        <v>30</v>
      </c>
      <c r="E45" s="18">
        <v>80</v>
      </c>
      <c r="F45" s="15">
        <v>210000</v>
      </c>
      <c r="G45" s="15">
        <v>400000</v>
      </c>
      <c r="H45" s="15">
        <v>0.1</v>
      </c>
      <c r="I45" s="15" t="s">
        <v>874</v>
      </c>
      <c r="J45" s="15">
        <v>35</v>
      </c>
      <c r="K45" s="15">
        <v>2331</v>
      </c>
      <c r="M45" s="15"/>
      <c r="N45" s="15"/>
      <c r="O45" s="15"/>
      <c r="P45" s="17"/>
      <c r="Q45" s="15"/>
      <c r="R45" s="15"/>
      <c r="S45" s="15"/>
      <c r="T45" s="15"/>
      <c r="U45" s="15"/>
    </row>
    <row r="46" spans="1:21">
      <c r="A46" s="15" t="s">
        <v>423</v>
      </c>
      <c r="B46" s="15" t="s">
        <v>1642</v>
      </c>
      <c r="C46" s="15">
        <v>760</v>
      </c>
      <c r="D46" s="15">
        <v>36</v>
      </c>
      <c r="E46" s="18">
        <v>80</v>
      </c>
      <c r="F46" s="15">
        <v>240000</v>
      </c>
      <c r="G46" s="15">
        <v>500000</v>
      </c>
      <c r="H46" s="15">
        <v>0.1</v>
      </c>
      <c r="I46" s="15" t="s">
        <v>921</v>
      </c>
      <c r="J46" s="15">
        <v>34</v>
      </c>
      <c r="K46" s="15">
        <v>2332</v>
      </c>
      <c r="M46" s="15"/>
      <c r="N46" s="15"/>
      <c r="O46" s="15"/>
      <c r="P46" s="17"/>
      <c r="Q46" s="15"/>
      <c r="R46" s="15"/>
      <c r="S46" s="15"/>
      <c r="T46" s="15"/>
      <c r="U46" s="15"/>
    </row>
    <row r="47" spans="1:21">
      <c r="A47" s="15" t="s">
        <v>423</v>
      </c>
      <c r="B47" s="15" t="s">
        <v>1643</v>
      </c>
      <c r="C47" s="15">
        <v>760</v>
      </c>
      <c r="D47" s="15">
        <v>38</v>
      </c>
      <c r="E47" s="18">
        <v>80</v>
      </c>
      <c r="F47" s="15">
        <v>300000</v>
      </c>
      <c r="G47" s="15">
        <v>600000</v>
      </c>
      <c r="H47" s="15">
        <v>0.1</v>
      </c>
      <c r="I47" s="15" t="s">
        <v>939</v>
      </c>
      <c r="J47" s="15">
        <v>44</v>
      </c>
      <c r="K47" s="15">
        <v>2338</v>
      </c>
      <c r="M47" s="15"/>
      <c r="N47" s="15"/>
      <c r="O47" s="15"/>
      <c r="P47" s="17"/>
      <c r="Q47" s="15"/>
      <c r="R47" s="15"/>
      <c r="S47" s="15"/>
      <c r="T47" s="15"/>
      <c r="U47" s="15"/>
    </row>
    <row r="48" spans="1:21">
      <c r="A48" s="15" t="s">
        <v>423</v>
      </c>
      <c r="B48" s="15" t="s">
        <v>1644</v>
      </c>
      <c r="C48" s="15">
        <v>1580</v>
      </c>
      <c r="D48" s="15">
        <v>42</v>
      </c>
      <c r="E48" s="18">
        <v>100</v>
      </c>
      <c r="F48" s="15">
        <v>240000</v>
      </c>
      <c r="G48" s="15">
        <v>500000</v>
      </c>
      <c r="H48" s="15">
        <v>0.1</v>
      </c>
      <c r="I48" s="15" t="s">
        <v>835</v>
      </c>
      <c r="J48" s="15">
        <v>42</v>
      </c>
      <c r="K48" s="15">
        <v>2334</v>
      </c>
      <c r="M48" s="15"/>
      <c r="N48" s="15"/>
      <c r="O48" s="15"/>
      <c r="P48" s="17"/>
      <c r="Q48" s="15"/>
      <c r="R48" s="15"/>
      <c r="S48" s="15"/>
      <c r="T48" s="15"/>
      <c r="U48" s="15"/>
    </row>
    <row r="49" spans="1:21">
      <c r="A49" s="15" t="s">
        <v>423</v>
      </c>
      <c r="B49" s="15" t="s">
        <v>1645</v>
      </c>
      <c r="C49" s="15">
        <v>1580</v>
      </c>
      <c r="D49" s="15">
        <v>48</v>
      </c>
      <c r="E49" s="18">
        <v>100</v>
      </c>
      <c r="F49" s="15">
        <v>350000</v>
      </c>
      <c r="G49" s="15">
        <v>600000</v>
      </c>
      <c r="H49" s="15">
        <v>0.1</v>
      </c>
      <c r="I49" s="15" t="s">
        <v>837</v>
      </c>
      <c r="J49" s="15">
        <v>48</v>
      </c>
      <c r="K49" s="15">
        <v>2341</v>
      </c>
      <c r="M49" s="15"/>
      <c r="N49" s="15"/>
      <c r="O49" s="15"/>
      <c r="P49" s="17"/>
      <c r="Q49" s="15"/>
      <c r="R49" s="15"/>
      <c r="S49" s="15"/>
      <c r="T49" s="15"/>
      <c r="U49" s="15"/>
    </row>
    <row r="50" spans="1:21">
      <c r="A50" s="15" t="s">
        <v>423</v>
      </c>
      <c r="B50" s="15" t="s">
        <v>1646</v>
      </c>
      <c r="C50" s="15">
        <v>2070</v>
      </c>
      <c r="D50" s="15">
        <v>55</v>
      </c>
      <c r="E50" s="18">
        <v>135</v>
      </c>
      <c r="F50" s="15">
        <v>350000</v>
      </c>
      <c r="G50" s="15">
        <v>500000</v>
      </c>
      <c r="H50" s="15">
        <v>0.1</v>
      </c>
      <c r="I50" s="15" t="s">
        <v>838</v>
      </c>
      <c r="J50" s="15">
        <v>65</v>
      </c>
      <c r="K50" s="15">
        <v>2340</v>
      </c>
    </row>
    <row r="51" spans="1:21">
      <c r="A51" s="15" t="s">
        <v>423</v>
      </c>
      <c r="B51" s="15" t="s">
        <v>1647</v>
      </c>
      <c r="C51" s="15">
        <v>2070</v>
      </c>
      <c r="D51" s="15">
        <v>58</v>
      </c>
      <c r="E51" s="18">
        <v>100</v>
      </c>
      <c r="F51" s="15">
        <v>450000</v>
      </c>
      <c r="G51" s="15">
        <v>600000</v>
      </c>
      <c r="H51" s="15">
        <v>0.1</v>
      </c>
      <c r="I51" s="15" t="s">
        <v>838</v>
      </c>
      <c r="J51" s="15">
        <v>68</v>
      </c>
      <c r="K51" s="15">
        <v>2342</v>
      </c>
    </row>
    <row r="52" spans="1:21">
      <c r="A52" s="15" t="s">
        <v>423</v>
      </c>
      <c r="B52" s="15" t="s">
        <v>1648</v>
      </c>
      <c r="C52" s="15">
        <v>2070</v>
      </c>
      <c r="D52" s="15">
        <v>60</v>
      </c>
      <c r="E52" s="18">
        <v>155</v>
      </c>
      <c r="F52" s="15">
        <v>500000</v>
      </c>
      <c r="G52" s="15">
        <v>700000</v>
      </c>
      <c r="H52" s="15">
        <v>0.1</v>
      </c>
      <c r="I52" s="15" t="s">
        <v>838</v>
      </c>
      <c r="J52" s="15">
        <v>88</v>
      </c>
      <c r="K52" s="15">
        <v>2354</v>
      </c>
    </row>
    <row r="53" spans="1:21">
      <c r="A53" s="53" t="s">
        <v>423</v>
      </c>
      <c r="B53" s="53" t="s">
        <v>3834</v>
      </c>
      <c r="C53" s="53">
        <v>1500</v>
      </c>
      <c r="D53" s="53">
        <v>25</v>
      </c>
      <c r="E53" s="18">
        <v>3</v>
      </c>
      <c r="F53" s="53">
        <v>5000</v>
      </c>
      <c r="G53" s="53">
        <v>700000</v>
      </c>
      <c r="H53" s="53">
        <v>0.1</v>
      </c>
      <c r="I53" s="53"/>
      <c r="J53" s="53">
        <v>18</v>
      </c>
      <c r="K53" s="53">
        <v>2236</v>
      </c>
    </row>
    <row r="54" spans="1:21">
      <c r="A54" s="53" t="s">
        <v>423</v>
      </c>
      <c r="B54" s="53" t="s">
        <v>3848</v>
      </c>
      <c r="C54" s="53">
        <v>2650</v>
      </c>
      <c r="D54" s="53">
        <v>30</v>
      </c>
      <c r="E54" s="18">
        <v>35</v>
      </c>
      <c r="F54" s="53">
        <v>5000</v>
      </c>
      <c r="G54" s="53">
        <v>700000</v>
      </c>
      <c r="H54" s="53">
        <v>0.1</v>
      </c>
      <c r="I54" s="53"/>
      <c r="J54" s="53">
        <v>31</v>
      </c>
      <c r="K54" s="53">
        <v>2248</v>
      </c>
    </row>
    <row r="55" spans="1:21">
      <c r="A55" s="53" t="s">
        <v>423</v>
      </c>
      <c r="B55" s="53" t="s">
        <v>3849</v>
      </c>
      <c r="C55" s="53">
        <v>2930</v>
      </c>
      <c r="D55" s="53">
        <v>35</v>
      </c>
      <c r="E55" s="18">
        <v>35</v>
      </c>
      <c r="F55" s="53">
        <v>5000</v>
      </c>
      <c r="G55" s="53">
        <v>700000</v>
      </c>
      <c r="H55" s="53">
        <v>0.1</v>
      </c>
      <c r="I55" s="53"/>
      <c r="J55" s="53">
        <v>39</v>
      </c>
      <c r="K55" s="53">
        <v>2257</v>
      </c>
    </row>
    <row r="56" spans="1:21">
      <c r="A56" s="53" t="s">
        <v>423</v>
      </c>
      <c r="B56" s="53" t="s">
        <v>3850</v>
      </c>
      <c r="C56" s="53">
        <v>6500</v>
      </c>
      <c r="D56" s="53">
        <v>48</v>
      </c>
      <c r="E56" s="18">
        <v>60</v>
      </c>
      <c r="F56" s="53">
        <v>5000</v>
      </c>
      <c r="G56" s="53">
        <v>700000</v>
      </c>
      <c r="H56" s="53">
        <v>0.1</v>
      </c>
      <c r="I56" s="53"/>
      <c r="J56" s="53">
        <v>46</v>
      </c>
      <c r="K56" s="53">
        <v>2268</v>
      </c>
    </row>
    <row r="57" spans="1:21">
      <c r="A57" s="53" t="s">
        <v>423</v>
      </c>
      <c r="B57" s="53" t="s">
        <v>3851</v>
      </c>
      <c r="C57" s="53">
        <v>7850</v>
      </c>
      <c r="D57" s="53">
        <v>54</v>
      </c>
      <c r="E57" s="18">
        <v>80</v>
      </c>
      <c r="F57" s="53">
        <v>5000</v>
      </c>
      <c r="G57" s="53">
        <v>700000</v>
      </c>
      <c r="H57" s="53">
        <v>0.1</v>
      </c>
      <c r="I57" s="53"/>
      <c r="J57" s="53">
        <v>58</v>
      </c>
      <c r="K57" s="53">
        <v>2281</v>
      </c>
    </row>
    <row r="58" spans="1:21">
      <c r="A58" s="53" t="s">
        <v>423</v>
      </c>
      <c r="B58" s="53" t="s">
        <v>3852</v>
      </c>
      <c r="C58" s="53">
        <v>11500</v>
      </c>
      <c r="D58" s="53">
        <v>60</v>
      </c>
      <c r="E58" s="18">
        <v>100</v>
      </c>
      <c r="F58" s="53">
        <v>5000</v>
      </c>
      <c r="G58" s="53">
        <v>700000</v>
      </c>
      <c r="H58" s="53">
        <v>0.1</v>
      </c>
      <c r="I58" s="53"/>
      <c r="J58" s="53">
        <v>82</v>
      </c>
      <c r="K58" s="53">
        <v>2299</v>
      </c>
    </row>
    <row r="59" spans="1:21">
      <c r="A59" s="53" t="s">
        <v>423</v>
      </c>
      <c r="B59" s="53" t="s">
        <v>3853</v>
      </c>
      <c r="C59" s="53">
        <v>23000</v>
      </c>
      <c r="D59" s="53">
        <v>65</v>
      </c>
      <c r="E59" s="18">
        <v>120</v>
      </c>
      <c r="F59" s="53">
        <v>5000</v>
      </c>
      <c r="G59" s="53">
        <v>700000</v>
      </c>
      <c r="H59" s="53">
        <v>0.1</v>
      </c>
      <c r="I59" s="53"/>
      <c r="J59" s="53">
        <v>112</v>
      </c>
      <c r="K59" s="53">
        <v>2336</v>
      </c>
    </row>
    <row r="60" spans="1:21">
      <c r="A60" s="53" t="s">
        <v>423</v>
      </c>
      <c r="B60" s="53" t="s">
        <v>3854</v>
      </c>
      <c r="C60" s="53">
        <v>61500</v>
      </c>
      <c r="D60" s="53">
        <v>78</v>
      </c>
      <c r="E60" s="18">
        <v>180</v>
      </c>
      <c r="F60" s="53">
        <v>5000</v>
      </c>
      <c r="G60" s="53">
        <v>700000</v>
      </c>
      <c r="H60" s="53">
        <v>0.1</v>
      </c>
      <c r="I60" s="53"/>
      <c r="J60" s="53">
        <v>159</v>
      </c>
      <c r="K60" s="53">
        <v>2339</v>
      </c>
    </row>
    <row r="61" spans="1:21">
      <c r="A61" s="53" t="s">
        <v>423</v>
      </c>
      <c r="B61" s="53" t="s">
        <v>3855</v>
      </c>
      <c r="C61" s="53">
        <v>80000</v>
      </c>
      <c r="D61" s="53">
        <v>90</v>
      </c>
      <c r="E61" s="18">
        <v>240</v>
      </c>
      <c r="F61" s="53">
        <v>5000</v>
      </c>
      <c r="G61" s="53">
        <v>700000</v>
      </c>
      <c r="H61" s="53">
        <v>0.1</v>
      </c>
      <c r="I61" s="53"/>
      <c r="J61" s="53">
        <v>315</v>
      </c>
      <c r="K61" s="53">
        <v>2348</v>
      </c>
    </row>
    <row r="62" spans="1:21">
      <c r="A62" s="15" t="s">
        <v>424</v>
      </c>
      <c r="B62" s="15" t="s">
        <v>1823</v>
      </c>
      <c r="C62" s="15">
        <v>170</v>
      </c>
      <c r="D62" s="15">
        <v>1</v>
      </c>
      <c r="E62" s="18">
        <v>5</v>
      </c>
      <c r="F62" s="15">
        <v>1</v>
      </c>
      <c r="G62" s="15">
        <v>5000</v>
      </c>
      <c r="H62" s="15">
        <v>0.1</v>
      </c>
      <c r="I62" s="15" t="s">
        <v>838</v>
      </c>
      <c r="J62" s="15">
        <v>1.8</v>
      </c>
      <c r="K62" s="15">
        <v>2187</v>
      </c>
    </row>
    <row r="63" spans="1:21">
      <c r="A63" s="15" t="s">
        <v>424</v>
      </c>
      <c r="B63" s="15" t="s">
        <v>1824</v>
      </c>
      <c r="C63" s="15">
        <v>170</v>
      </c>
      <c r="D63" s="15">
        <v>2</v>
      </c>
      <c r="E63" s="18">
        <v>5</v>
      </c>
      <c r="F63" s="15">
        <v>1</v>
      </c>
      <c r="G63" s="15">
        <v>15000</v>
      </c>
      <c r="H63" s="15">
        <v>0.1</v>
      </c>
      <c r="I63" s="15" t="s">
        <v>838</v>
      </c>
      <c r="J63" s="15">
        <v>3</v>
      </c>
      <c r="K63" s="15">
        <v>2189</v>
      </c>
    </row>
    <row r="64" spans="1:21">
      <c r="A64" s="15" t="s">
        <v>424</v>
      </c>
      <c r="B64" s="15" t="s">
        <v>1825</v>
      </c>
      <c r="C64" s="15">
        <v>170</v>
      </c>
      <c r="D64" s="15">
        <v>3</v>
      </c>
      <c r="E64" s="18">
        <v>5</v>
      </c>
      <c r="F64" s="15">
        <v>1</v>
      </c>
      <c r="G64" s="15">
        <v>25000</v>
      </c>
      <c r="H64" s="15">
        <v>0.1</v>
      </c>
      <c r="I64" s="15" t="s">
        <v>838</v>
      </c>
      <c r="J64" s="15">
        <v>3.5</v>
      </c>
      <c r="K64" s="15">
        <v>2193</v>
      </c>
    </row>
    <row r="65" spans="1:11">
      <c r="A65" s="15" t="s">
        <v>424</v>
      </c>
      <c r="B65" s="15" t="s">
        <v>1826</v>
      </c>
      <c r="C65" s="15">
        <v>170</v>
      </c>
      <c r="D65" s="15">
        <v>4</v>
      </c>
      <c r="E65" s="18">
        <v>5</v>
      </c>
      <c r="F65" s="15">
        <v>15000</v>
      </c>
      <c r="G65" s="15">
        <v>80000</v>
      </c>
      <c r="H65" s="15">
        <v>0.1</v>
      </c>
      <c r="I65" s="15" t="s">
        <v>838</v>
      </c>
      <c r="J65" s="15">
        <v>4</v>
      </c>
      <c r="K65" s="15">
        <v>2196</v>
      </c>
    </row>
    <row r="66" spans="1:11">
      <c r="A66" s="15" t="s">
        <v>424</v>
      </c>
      <c r="B66" s="15" t="s">
        <v>1827</v>
      </c>
      <c r="C66" s="15">
        <v>170</v>
      </c>
      <c r="D66" s="15">
        <v>5</v>
      </c>
      <c r="E66" s="18">
        <v>10</v>
      </c>
      <c r="F66" s="15">
        <v>15000</v>
      </c>
      <c r="G66" s="15">
        <v>160000</v>
      </c>
      <c r="H66" s="15">
        <v>0.1</v>
      </c>
      <c r="I66" s="15" t="s">
        <v>838</v>
      </c>
      <c r="J66" s="15">
        <v>6</v>
      </c>
      <c r="K66" s="15">
        <v>2203</v>
      </c>
    </row>
    <row r="67" spans="1:11">
      <c r="A67" s="15" t="s">
        <v>424</v>
      </c>
      <c r="B67" s="15" t="s">
        <v>1828</v>
      </c>
      <c r="C67" s="15">
        <v>170</v>
      </c>
      <c r="D67" s="15">
        <v>6</v>
      </c>
      <c r="E67" s="18">
        <v>10</v>
      </c>
      <c r="F67" s="15">
        <v>40000</v>
      </c>
      <c r="G67" s="15">
        <v>140000</v>
      </c>
      <c r="H67" s="15">
        <v>0.1</v>
      </c>
      <c r="I67" s="15" t="s">
        <v>838</v>
      </c>
      <c r="J67" s="15">
        <v>8</v>
      </c>
      <c r="K67" s="15">
        <v>2211</v>
      </c>
    </row>
    <row r="68" spans="1:11">
      <c r="A68" s="15" t="s">
        <v>424</v>
      </c>
      <c r="B68" s="15" t="s">
        <v>1829</v>
      </c>
      <c r="C68" s="15">
        <v>510</v>
      </c>
      <c r="D68" s="15">
        <v>6</v>
      </c>
      <c r="E68" s="18">
        <v>5</v>
      </c>
      <c r="F68" s="15">
        <v>25000</v>
      </c>
      <c r="G68" s="15">
        <v>160000</v>
      </c>
      <c r="H68" s="15">
        <v>0.1</v>
      </c>
      <c r="I68" s="15" t="s">
        <v>838</v>
      </c>
      <c r="J68" s="15">
        <v>6</v>
      </c>
      <c r="K68" s="15">
        <v>2195</v>
      </c>
    </row>
    <row r="69" spans="1:11">
      <c r="A69" s="15" t="s">
        <v>424</v>
      </c>
      <c r="B69" s="15" t="s">
        <v>1830</v>
      </c>
      <c r="C69" s="15">
        <v>510</v>
      </c>
      <c r="D69" s="15">
        <v>8</v>
      </c>
      <c r="E69" s="18">
        <v>10</v>
      </c>
      <c r="F69" s="15">
        <v>40000</v>
      </c>
      <c r="G69" s="15">
        <v>210000</v>
      </c>
      <c r="H69" s="15">
        <v>0.1</v>
      </c>
      <c r="I69" s="15" t="s">
        <v>838</v>
      </c>
      <c r="J69" s="15">
        <v>8</v>
      </c>
      <c r="K69" s="15">
        <v>2210</v>
      </c>
    </row>
    <row r="70" spans="1:11">
      <c r="A70" s="15" t="s">
        <v>424</v>
      </c>
      <c r="B70" s="15" t="s">
        <v>1831</v>
      </c>
      <c r="C70" s="15">
        <v>510</v>
      </c>
      <c r="D70" s="15">
        <v>10</v>
      </c>
      <c r="E70" s="18">
        <v>10</v>
      </c>
      <c r="F70" s="15">
        <v>80000</v>
      </c>
      <c r="G70" s="15">
        <v>240000</v>
      </c>
      <c r="H70" s="15">
        <v>0.1</v>
      </c>
      <c r="I70" s="15" t="s">
        <v>838</v>
      </c>
      <c r="J70" s="15">
        <v>9</v>
      </c>
      <c r="K70" s="15">
        <v>2222</v>
      </c>
    </row>
    <row r="71" spans="1:11">
      <c r="A71" s="15" t="s">
        <v>424</v>
      </c>
      <c r="B71" s="15" t="s">
        <v>1832</v>
      </c>
      <c r="C71" s="15">
        <v>510</v>
      </c>
      <c r="D71" s="15">
        <v>12</v>
      </c>
      <c r="E71" s="18">
        <v>10</v>
      </c>
      <c r="F71" s="15">
        <v>120000</v>
      </c>
      <c r="G71" s="15">
        <v>350000</v>
      </c>
      <c r="H71" s="15">
        <v>0.1</v>
      </c>
      <c r="I71" s="15" t="s">
        <v>838</v>
      </c>
      <c r="J71" s="15">
        <v>12</v>
      </c>
      <c r="K71" s="15">
        <v>2226</v>
      </c>
    </row>
    <row r="72" spans="1:11">
      <c r="A72" s="15" t="s">
        <v>424</v>
      </c>
      <c r="B72" s="15" t="s">
        <v>1833</v>
      </c>
      <c r="C72" s="15">
        <v>450</v>
      </c>
      <c r="D72" s="15">
        <v>3</v>
      </c>
      <c r="E72" s="18">
        <v>5</v>
      </c>
      <c r="F72" s="15">
        <v>15000</v>
      </c>
      <c r="G72" s="15">
        <v>120000</v>
      </c>
      <c r="H72" s="15">
        <v>0.1</v>
      </c>
      <c r="I72" s="15" t="s">
        <v>838</v>
      </c>
      <c r="J72" s="15">
        <v>4</v>
      </c>
      <c r="K72" s="15">
        <v>2243</v>
      </c>
    </row>
    <row r="73" spans="1:11">
      <c r="A73" s="15" t="s">
        <v>424</v>
      </c>
      <c r="B73" s="15" t="s">
        <v>1834</v>
      </c>
      <c r="C73" s="15">
        <v>450</v>
      </c>
      <c r="D73" s="15">
        <v>9</v>
      </c>
      <c r="E73" s="18">
        <v>10</v>
      </c>
      <c r="F73" s="15">
        <v>40000</v>
      </c>
      <c r="G73" s="15">
        <v>300000</v>
      </c>
      <c r="H73" s="15">
        <v>0.1</v>
      </c>
      <c r="I73" s="15" t="s">
        <v>838</v>
      </c>
      <c r="J73" s="15">
        <v>9</v>
      </c>
      <c r="K73" s="15">
        <v>2256</v>
      </c>
    </row>
    <row r="74" spans="1:11">
      <c r="A74" s="15" t="s">
        <v>424</v>
      </c>
      <c r="B74" s="15" t="s">
        <v>1835</v>
      </c>
      <c r="C74" s="15">
        <v>860</v>
      </c>
      <c r="D74" s="15">
        <v>10</v>
      </c>
      <c r="E74" s="18">
        <v>20</v>
      </c>
      <c r="F74" s="15">
        <v>60000</v>
      </c>
      <c r="G74" s="15">
        <v>210000</v>
      </c>
      <c r="H74" s="15">
        <v>0.1</v>
      </c>
      <c r="I74" s="15" t="s">
        <v>838</v>
      </c>
      <c r="J74" s="15">
        <v>15</v>
      </c>
      <c r="K74" s="15">
        <v>2260</v>
      </c>
    </row>
    <row r="75" spans="1:11">
      <c r="A75" s="15" t="s">
        <v>424</v>
      </c>
      <c r="B75" s="15" t="s">
        <v>1836</v>
      </c>
      <c r="C75" s="15">
        <v>860</v>
      </c>
      <c r="D75" s="15">
        <v>15</v>
      </c>
      <c r="E75" s="18">
        <v>20</v>
      </c>
      <c r="F75" s="15">
        <v>120000</v>
      </c>
      <c r="G75" s="15">
        <v>400000</v>
      </c>
      <c r="H75" s="15">
        <v>0.1</v>
      </c>
      <c r="I75" s="15" t="s">
        <v>838</v>
      </c>
      <c r="J75" s="15">
        <v>16</v>
      </c>
      <c r="K75" s="15">
        <v>2268</v>
      </c>
    </row>
    <row r="76" spans="1:11">
      <c r="A76" s="15" t="s">
        <v>424</v>
      </c>
      <c r="B76" s="15" t="s">
        <v>1837</v>
      </c>
      <c r="C76" s="15">
        <v>860</v>
      </c>
      <c r="D76" s="15">
        <v>20</v>
      </c>
      <c r="E76" s="18">
        <v>30</v>
      </c>
      <c r="F76" s="15">
        <v>160000</v>
      </c>
      <c r="G76" s="15">
        <v>450000</v>
      </c>
      <c r="H76" s="15">
        <v>0.1</v>
      </c>
      <c r="I76" s="15" t="s">
        <v>838</v>
      </c>
      <c r="J76" s="15">
        <v>23</v>
      </c>
      <c r="K76" s="15">
        <v>2275</v>
      </c>
    </row>
    <row r="77" spans="1:11">
      <c r="A77" s="15" t="s">
        <v>424</v>
      </c>
      <c r="B77" s="15" t="s">
        <v>1838</v>
      </c>
      <c r="C77" s="15">
        <v>530</v>
      </c>
      <c r="D77" s="15">
        <v>18</v>
      </c>
      <c r="E77" s="18">
        <v>20</v>
      </c>
      <c r="F77" s="15">
        <v>160000</v>
      </c>
      <c r="G77" s="15">
        <v>350000</v>
      </c>
      <c r="H77" s="15">
        <v>0.1</v>
      </c>
      <c r="I77" s="15" t="s">
        <v>838</v>
      </c>
      <c r="J77" s="15">
        <v>17</v>
      </c>
      <c r="K77" s="15">
        <v>2274</v>
      </c>
    </row>
    <row r="78" spans="1:11">
      <c r="A78" s="15" t="s">
        <v>424</v>
      </c>
      <c r="B78" s="15" t="s">
        <v>1839</v>
      </c>
      <c r="C78" s="15">
        <v>530</v>
      </c>
      <c r="D78" s="15">
        <v>26</v>
      </c>
      <c r="E78" s="18">
        <v>30</v>
      </c>
      <c r="F78" s="15">
        <v>210000</v>
      </c>
      <c r="G78" s="15">
        <v>500000</v>
      </c>
      <c r="H78" s="15">
        <v>0.1</v>
      </c>
      <c r="I78" s="15" t="s">
        <v>838</v>
      </c>
      <c r="J78" s="15">
        <v>24</v>
      </c>
      <c r="K78" s="15">
        <v>2299</v>
      </c>
    </row>
    <row r="79" spans="1:11">
      <c r="A79" s="15" t="s">
        <v>424</v>
      </c>
      <c r="B79" s="15" t="s">
        <v>1840</v>
      </c>
      <c r="C79" s="15">
        <v>1056</v>
      </c>
      <c r="D79" s="15">
        <v>30</v>
      </c>
      <c r="E79" s="18">
        <v>30</v>
      </c>
      <c r="F79" s="15">
        <v>180000</v>
      </c>
      <c r="G79" s="15">
        <v>500000</v>
      </c>
      <c r="H79" s="15">
        <v>0.1</v>
      </c>
      <c r="I79" s="15" t="s">
        <v>838</v>
      </c>
      <c r="J79" s="15">
        <v>37</v>
      </c>
      <c r="K79" s="15">
        <v>2283</v>
      </c>
    </row>
    <row r="80" spans="1:11">
      <c r="A80" s="15" t="s">
        <v>424</v>
      </c>
      <c r="B80" s="15" t="s">
        <v>1841</v>
      </c>
      <c r="C80" s="15">
        <v>1056</v>
      </c>
      <c r="D80" s="15">
        <v>34</v>
      </c>
      <c r="E80" s="18">
        <v>60</v>
      </c>
      <c r="F80" s="15">
        <v>300000</v>
      </c>
      <c r="G80" s="15">
        <v>700000</v>
      </c>
      <c r="H80" s="15">
        <v>0.1</v>
      </c>
      <c r="I80" s="15" t="s">
        <v>838</v>
      </c>
      <c r="J80" s="15">
        <v>59</v>
      </c>
      <c r="K80" s="15">
        <v>2306</v>
      </c>
    </row>
    <row r="81" spans="1:11">
      <c r="A81" s="15" t="s">
        <v>424</v>
      </c>
      <c r="B81" s="15" t="s">
        <v>1842</v>
      </c>
      <c r="C81" s="15">
        <v>730</v>
      </c>
      <c r="D81" s="15">
        <v>42</v>
      </c>
      <c r="E81" s="18">
        <v>30</v>
      </c>
      <c r="F81" s="15">
        <v>210000</v>
      </c>
      <c r="G81" s="15">
        <v>450000</v>
      </c>
      <c r="H81" s="15">
        <v>0.1</v>
      </c>
      <c r="I81" s="15" t="s">
        <v>838</v>
      </c>
      <c r="J81" s="15">
        <v>66</v>
      </c>
      <c r="K81" s="15">
        <v>2333</v>
      </c>
    </row>
    <row r="82" spans="1:11">
      <c r="A82" s="15" t="s">
        <v>424</v>
      </c>
      <c r="B82" s="15" t="s">
        <v>1843</v>
      </c>
      <c r="C82" s="15">
        <v>730</v>
      </c>
      <c r="D82" s="15">
        <v>46</v>
      </c>
      <c r="E82" s="18">
        <v>45</v>
      </c>
      <c r="F82" s="15">
        <v>240000</v>
      </c>
      <c r="G82" s="15">
        <v>600000</v>
      </c>
      <c r="H82" s="15">
        <v>0.1</v>
      </c>
      <c r="I82" s="15" t="s">
        <v>838</v>
      </c>
      <c r="J82" s="15">
        <v>75</v>
      </c>
      <c r="K82" s="15">
        <v>2340</v>
      </c>
    </row>
    <row r="83" spans="1:11">
      <c r="A83" s="15" t="s">
        <v>424</v>
      </c>
      <c r="B83" s="15" t="s">
        <v>1844</v>
      </c>
      <c r="C83" s="15">
        <v>730</v>
      </c>
      <c r="D83" s="15">
        <v>48</v>
      </c>
      <c r="E83" s="18">
        <v>45</v>
      </c>
      <c r="F83" s="15">
        <v>300000</v>
      </c>
      <c r="G83" s="15">
        <v>700000</v>
      </c>
      <c r="H83" s="15">
        <v>0.1</v>
      </c>
      <c r="I83" s="15" t="s">
        <v>838</v>
      </c>
      <c r="J83" s="15">
        <v>76</v>
      </c>
      <c r="K83" s="15">
        <v>2344</v>
      </c>
    </row>
    <row r="84" spans="1:11">
      <c r="A84" s="15" t="s">
        <v>424</v>
      </c>
      <c r="B84" s="15" t="s">
        <v>1845</v>
      </c>
      <c r="C84" s="15">
        <v>730</v>
      </c>
      <c r="D84" s="15">
        <v>50</v>
      </c>
      <c r="E84" s="18">
        <v>45</v>
      </c>
      <c r="F84" s="15">
        <v>350000</v>
      </c>
      <c r="G84" s="15">
        <v>700000</v>
      </c>
      <c r="H84" s="15">
        <v>0.1</v>
      </c>
      <c r="I84" s="15" t="s">
        <v>838</v>
      </c>
      <c r="J84" s="15">
        <v>80</v>
      </c>
      <c r="K84" s="15">
        <v>2356</v>
      </c>
    </row>
    <row r="85" spans="1:11">
      <c r="A85" s="15" t="s">
        <v>424</v>
      </c>
      <c r="B85" s="15" t="s">
        <v>1846</v>
      </c>
      <c r="C85" s="15">
        <v>1265</v>
      </c>
      <c r="D85" s="15">
        <v>60</v>
      </c>
      <c r="E85" s="18">
        <v>60</v>
      </c>
      <c r="F85" s="15">
        <v>400000</v>
      </c>
      <c r="G85" s="15">
        <v>700000</v>
      </c>
      <c r="H85" s="15">
        <v>0.1</v>
      </c>
      <c r="I85" s="15" t="s">
        <v>838</v>
      </c>
      <c r="J85" s="15">
        <v>102</v>
      </c>
      <c r="K85" s="15">
        <v>2340</v>
      </c>
    </row>
    <row r="86" spans="1:11">
      <c r="A86" s="15" t="s">
        <v>424</v>
      </c>
      <c r="B86" s="15" t="s">
        <v>1847</v>
      </c>
      <c r="C86" s="15">
        <v>1265</v>
      </c>
      <c r="D86" s="15">
        <v>66</v>
      </c>
      <c r="E86" s="18">
        <v>90</v>
      </c>
      <c r="F86" s="15">
        <v>450000</v>
      </c>
      <c r="G86" s="15">
        <v>700000</v>
      </c>
      <c r="H86" s="15">
        <v>0.1</v>
      </c>
      <c r="I86" s="15" t="s">
        <v>838</v>
      </c>
      <c r="J86" s="15">
        <v>159</v>
      </c>
      <c r="K86" s="15">
        <v>2358</v>
      </c>
    </row>
    <row r="87" spans="1:11">
      <c r="A87" s="15" t="s">
        <v>424</v>
      </c>
      <c r="B87" s="15" t="s">
        <v>1848</v>
      </c>
      <c r="C87" s="15">
        <v>2275</v>
      </c>
      <c r="D87" s="15">
        <v>85</v>
      </c>
      <c r="E87" s="18">
        <v>90</v>
      </c>
      <c r="F87" s="15">
        <v>500000</v>
      </c>
      <c r="G87" s="15">
        <v>700000</v>
      </c>
      <c r="H87" s="15">
        <v>0.1</v>
      </c>
      <c r="I87" s="15" t="s">
        <v>838</v>
      </c>
      <c r="J87" s="15">
        <v>172</v>
      </c>
      <c r="K87" s="15">
        <v>2351</v>
      </c>
    </row>
    <row r="88" spans="1:11">
      <c r="A88" s="15" t="s">
        <v>424</v>
      </c>
      <c r="B88" s="15" t="s">
        <v>1849</v>
      </c>
      <c r="C88" s="15">
        <v>2275</v>
      </c>
      <c r="D88" s="15">
        <v>90</v>
      </c>
      <c r="E88" s="18">
        <v>90</v>
      </c>
      <c r="F88" s="15">
        <v>600000</v>
      </c>
      <c r="G88" s="15">
        <v>700000</v>
      </c>
      <c r="H88" s="15">
        <v>0.1</v>
      </c>
      <c r="I88" s="15" t="s">
        <v>838</v>
      </c>
      <c r="J88" s="15">
        <v>206</v>
      </c>
      <c r="K88" s="15">
        <v>2360</v>
      </c>
    </row>
    <row r="89" spans="1:11">
      <c r="A89" s="15" t="s">
        <v>425</v>
      </c>
      <c r="B89" s="15" t="s">
        <v>1649</v>
      </c>
      <c r="C89" s="15">
        <v>86</v>
      </c>
      <c r="D89" s="15">
        <v>1</v>
      </c>
      <c r="E89" s="18">
        <v>2</v>
      </c>
      <c r="F89" s="15">
        <v>1</v>
      </c>
      <c r="G89" s="15">
        <v>5000</v>
      </c>
      <c r="H89" s="15">
        <v>0.1</v>
      </c>
      <c r="I89" s="15" t="s">
        <v>851</v>
      </c>
      <c r="J89" s="15">
        <v>2</v>
      </c>
      <c r="K89" s="15">
        <v>2220</v>
      </c>
    </row>
    <row r="90" spans="1:11">
      <c r="A90" s="15" t="s">
        <v>425</v>
      </c>
      <c r="B90" s="15" t="s">
        <v>1650</v>
      </c>
      <c r="C90" s="15">
        <v>86</v>
      </c>
      <c r="D90" s="15">
        <v>3</v>
      </c>
      <c r="E90" s="18">
        <v>4</v>
      </c>
      <c r="F90" s="15">
        <v>5000</v>
      </c>
      <c r="G90" s="15">
        <v>60000</v>
      </c>
      <c r="H90" s="15">
        <v>0.1</v>
      </c>
      <c r="I90" s="15" t="s">
        <v>3487</v>
      </c>
      <c r="J90" s="15">
        <v>7</v>
      </c>
      <c r="K90" s="15">
        <v>2228</v>
      </c>
    </row>
    <row r="91" spans="1:11">
      <c r="A91" s="15" t="s">
        <v>425</v>
      </c>
      <c r="B91" s="15" t="s">
        <v>1651</v>
      </c>
      <c r="C91" s="15">
        <v>86</v>
      </c>
      <c r="D91" s="15">
        <v>5</v>
      </c>
      <c r="E91" s="18">
        <v>7</v>
      </c>
      <c r="F91" s="15">
        <v>60000</v>
      </c>
      <c r="G91" s="15">
        <v>240000</v>
      </c>
      <c r="H91" s="15">
        <v>0.1</v>
      </c>
      <c r="I91" s="15" t="s">
        <v>860</v>
      </c>
      <c r="J91" s="15">
        <v>12</v>
      </c>
      <c r="K91" s="15">
        <v>2236</v>
      </c>
    </row>
    <row r="92" spans="1:11">
      <c r="A92" s="15" t="s">
        <v>425</v>
      </c>
      <c r="B92" s="15" t="s">
        <v>1652</v>
      </c>
      <c r="C92" s="15">
        <v>172</v>
      </c>
      <c r="D92" s="15">
        <v>2</v>
      </c>
      <c r="E92" s="18">
        <v>4</v>
      </c>
      <c r="F92" s="15">
        <v>1</v>
      </c>
      <c r="G92" s="15">
        <v>15000</v>
      </c>
      <c r="H92" s="15">
        <v>0.1</v>
      </c>
      <c r="I92" s="15" t="s">
        <v>3488</v>
      </c>
      <c r="J92" s="15">
        <v>3</v>
      </c>
      <c r="K92" s="15">
        <v>2228</v>
      </c>
    </row>
    <row r="93" spans="1:11">
      <c r="A93" s="15" t="s">
        <v>425</v>
      </c>
      <c r="B93" s="15" t="s">
        <v>1653</v>
      </c>
      <c r="C93" s="15">
        <v>172</v>
      </c>
      <c r="D93" s="15">
        <v>4</v>
      </c>
      <c r="E93" s="18">
        <v>7</v>
      </c>
      <c r="F93" s="15">
        <v>15000</v>
      </c>
      <c r="G93" s="15">
        <v>120000</v>
      </c>
      <c r="H93" s="15">
        <v>0.1</v>
      </c>
      <c r="I93" s="15" t="s">
        <v>861</v>
      </c>
      <c r="J93" s="15">
        <v>7</v>
      </c>
      <c r="K93" s="15">
        <v>2237</v>
      </c>
    </row>
    <row r="94" spans="1:11">
      <c r="A94" s="15" t="s">
        <v>425</v>
      </c>
      <c r="B94" s="15" t="s">
        <v>1654</v>
      </c>
      <c r="C94" s="15">
        <v>257</v>
      </c>
      <c r="D94" s="15">
        <v>3</v>
      </c>
      <c r="E94" s="18">
        <v>7</v>
      </c>
      <c r="F94" s="15">
        <v>15000</v>
      </c>
      <c r="G94" s="15">
        <v>80000</v>
      </c>
      <c r="H94" s="15">
        <v>0.1</v>
      </c>
      <c r="I94" s="15" t="s">
        <v>859</v>
      </c>
      <c r="J94" s="15">
        <v>5</v>
      </c>
      <c r="K94" s="15">
        <v>2236</v>
      </c>
    </row>
    <row r="95" spans="1:11">
      <c r="A95" s="15" t="s">
        <v>425</v>
      </c>
      <c r="B95" s="15" t="s">
        <v>1655</v>
      </c>
      <c r="C95" s="15">
        <v>257</v>
      </c>
      <c r="D95" s="15">
        <v>7</v>
      </c>
      <c r="E95" s="18">
        <v>15</v>
      </c>
      <c r="F95" s="15">
        <v>60000</v>
      </c>
      <c r="G95" s="15">
        <v>160000</v>
      </c>
      <c r="H95" s="15">
        <v>0.1</v>
      </c>
      <c r="I95" s="15" t="s">
        <v>3489</v>
      </c>
      <c r="J95" s="15">
        <v>13</v>
      </c>
      <c r="K95" s="15">
        <v>2242</v>
      </c>
    </row>
    <row r="96" spans="1:11">
      <c r="A96" s="15" t="s">
        <v>425</v>
      </c>
      <c r="B96" s="15" t="s">
        <v>1656</v>
      </c>
      <c r="C96" s="15">
        <v>257</v>
      </c>
      <c r="D96" s="15">
        <v>10</v>
      </c>
      <c r="E96" s="18">
        <v>35</v>
      </c>
      <c r="F96" s="15">
        <v>80000</v>
      </c>
      <c r="G96" s="15">
        <v>300000</v>
      </c>
      <c r="H96" s="15">
        <v>0.1</v>
      </c>
      <c r="I96" s="15" t="s">
        <v>900</v>
      </c>
      <c r="J96" s="15">
        <v>14</v>
      </c>
      <c r="K96" s="15">
        <v>2256</v>
      </c>
    </row>
    <row r="97" spans="1:11">
      <c r="A97" s="15" t="s">
        <v>425</v>
      </c>
      <c r="B97" s="15" t="s">
        <v>1657</v>
      </c>
      <c r="C97" s="15">
        <v>514</v>
      </c>
      <c r="D97" s="15">
        <v>6</v>
      </c>
      <c r="E97" s="18">
        <v>15</v>
      </c>
      <c r="F97" s="15">
        <v>40000</v>
      </c>
      <c r="G97" s="15">
        <v>140000</v>
      </c>
      <c r="H97" s="15">
        <v>0.1</v>
      </c>
      <c r="I97" s="15" t="s">
        <v>3490</v>
      </c>
      <c r="J97" s="15">
        <v>14</v>
      </c>
      <c r="K97" s="15">
        <v>2250</v>
      </c>
    </row>
    <row r="98" spans="1:11">
      <c r="A98" s="15" t="s">
        <v>425</v>
      </c>
      <c r="B98" s="15" t="s">
        <v>1658</v>
      </c>
      <c r="C98" s="15">
        <v>514</v>
      </c>
      <c r="D98" s="15">
        <v>13</v>
      </c>
      <c r="E98" s="18">
        <v>35</v>
      </c>
      <c r="F98" s="15">
        <v>100000</v>
      </c>
      <c r="G98" s="15">
        <v>350000</v>
      </c>
      <c r="H98" s="15">
        <v>0.1</v>
      </c>
      <c r="I98" s="15" t="s">
        <v>901</v>
      </c>
      <c r="J98" s="15">
        <v>19</v>
      </c>
      <c r="K98" s="15">
        <v>2261</v>
      </c>
    </row>
    <row r="99" spans="1:11">
      <c r="A99" s="15" t="s">
        <v>425</v>
      </c>
      <c r="B99" s="15" t="s">
        <v>1659</v>
      </c>
      <c r="C99" s="15">
        <v>575</v>
      </c>
      <c r="D99" s="15">
        <v>15</v>
      </c>
      <c r="E99" s="18">
        <v>35</v>
      </c>
      <c r="F99" s="15">
        <v>40000</v>
      </c>
      <c r="G99" s="15">
        <v>180000</v>
      </c>
      <c r="H99" s="15">
        <v>0.1</v>
      </c>
      <c r="I99" s="15" t="s">
        <v>905</v>
      </c>
      <c r="J99" s="15">
        <v>22</v>
      </c>
      <c r="K99" s="15">
        <v>2330</v>
      </c>
    </row>
    <row r="100" spans="1:11">
      <c r="A100" s="15" t="s">
        <v>425</v>
      </c>
      <c r="B100" s="15" t="s">
        <v>1661</v>
      </c>
      <c r="C100" s="15">
        <v>575</v>
      </c>
      <c r="D100" s="15">
        <v>18</v>
      </c>
      <c r="E100" s="18">
        <v>35</v>
      </c>
      <c r="F100" s="15">
        <v>60000</v>
      </c>
      <c r="G100" s="15">
        <v>210000</v>
      </c>
      <c r="H100" s="15">
        <v>0.1</v>
      </c>
      <c r="I100" s="15" t="s">
        <v>913</v>
      </c>
      <c r="J100" s="15">
        <v>27</v>
      </c>
      <c r="K100" s="15">
        <v>2330</v>
      </c>
    </row>
    <row r="101" spans="1:11">
      <c r="A101" s="15" t="s">
        <v>425</v>
      </c>
      <c r="B101" s="15" t="s">
        <v>1662</v>
      </c>
      <c r="C101" s="15">
        <v>575</v>
      </c>
      <c r="D101" s="15">
        <v>20</v>
      </c>
      <c r="E101" s="18">
        <v>35</v>
      </c>
      <c r="F101" s="15">
        <v>80000</v>
      </c>
      <c r="G101" s="15">
        <v>240000</v>
      </c>
      <c r="H101" s="15">
        <v>0.1</v>
      </c>
      <c r="I101" s="15" t="s">
        <v>878</v>
      </c>
      <c r="J101" s="15">
        <v>30</v>
      </c>
      <c r="K101" s="15">
        <v>2331</v>
      </c>
    </row>
    <row r="102" spans="1:11">
      <c r="A102" s="15" t="s">
        <v>425</v>
      </c>
      <c r="B102" s="15" t="s">
        <v>1663</v>
      </c>
      <c r="C102" s="15">
        <v>575</v>
      </c>
      <c r="D102" s="15">
        <v>21</v>
      </c>
      <c r="E102" s="18">
        <v>35</v>
      </c>
      <c r="F102" s="15">
        <v>40000</v>
      </c>
      <c r="G102" s="15">
        <v>210000</v>
      </c>
      <c r="H102" s="15">
        <v>0.1</v>
      </c>
      <c r="I102" s="15" t="s">
        <v>924</v>
      </c>
      <c r="J102" s="15">
        <v>31</v>
      </c>
      <c r="K102" s="15">
        <v>2332</v>
      </c>
    </row>
    <row r="103" spans="1:11">
      <c r="A103" s="15" t="s">
        <v>425</v>
      </c>
      <c r="B103" s="15" t="s">
        <v>1664</v>
      </c>
      <c r="C103" s="15">
        <v>575</v>
      </c>
      <c r="D103" s="15">
        <v>22</v>
      </c>
      <c r="E103" s="18">
        <v>35</v>
      </c>
      <c r="F103" s="15">
        <v>100000</v>
      </c>
      <c r="G103" s="15">
        <v>400000</v>
      </c>
      <c r="H103" s="15">
        <v>0.1</v>
      </c>
      <c r="I103" s="15" t="s">
        <v>906</v>
      </c>
      <c r="J103" s="15">
        <v>33</v>
      </c>
      <c r="K103" s="15">
        <v>2335</v>
      </c>
    </row>
    <row r="104" spans="1:11">
      <c r="A104" s="15" t="s">
        <v>425</v>
      </c>
      <c r="B104" s="15" t="s">
        <v>1665</v>
      </c>
      <c r="C104" s="15">
        <v>575</v>
      </c>
      <c r="D104" s="15">
        <v>23</v>
      </c>
      <c r="E104" s="18">
        <v>35</v>
      </c>
      <c r="F104" s="15">
        <v>120000</v>
      </c>
      <c r="G104" s="15">
        <v>350000</v>
      </c>
      <c r="H104" s="15">
        <v>0.1</v>
      </c>
      <c r="I104" s="15" t="s">
        <v>926</v>
      </c>
      <c r="J104" s="15">
        <v>35</v>
      </c>
      <c r="K104" s="15">
        <v>2336</v>
      </c>
    </row>
    <row r="105" spans="1:11">
      <c r="A105" s="15" t="s">
        <v>425</v>
      </c>
      <c r="B105" s="15" t="s">
        <v>1666</v>
      </c>
      <c r="C105" s="15">
        <v>575</v>
      </c>
      <c r="D105" s="15">
        <v>24</v>
      </c>
      <c r="E105" s="18">
        <v>35</v>
      </c>
      <c r="F105" s="15">
        <v>80000</v>
      </c>
      <c r="G105" s="15">
        <v>300000</v>
      </c>
      <c r="H105" s="15">
        <v>0.1</v>
      </c>
      <c r="I105" s="15" t="s">
        <v>879</v>
      </c>
      <c r="J105" s="15">
        <v>36</v>
      </c>
      <c r="K105" s="15">
        <v>2339</v>
      </c>
    </row>
    <row r="106" spans="1:11">
      <c r="A106" s="15" t="s">
        <v>425</v>
      </c>
      <c r="B106" s="15" t="s">
        <v>1667</v>
      </c>
      <c r="C106" s="15">
        <v>575</v>
      </c>
      <c r="D106" s="15">
        <v>25</v>
      </c>
      <c r="E106" s="18">
        <v>50</v>
      </c>
      <c r="F106" s="15">
        <v>140000</v>
      </c>
      <c r="G106" s="15">
        <v>500000</v>
      </c>
      <c r="H106" s="15">
        <v>0.1</v>
      </c>
      <c r="I106" s="15" t="s">
        <v>3491</v>
      </c>
      <c r="J106" s="15">
        <v>38</v>
      </c>
      <c r="K106" s="15">
        <v>2342</v>
      </c>
    </row>
    <row r="107" spans="1:11">
      <c r="A107" s="15" t="s">
        <v>425</v>
      </c>
      <c r="B107" s="15" t="s">
        <v>1668</v>
      </c>
      <c r="C107" s="15">
        <v>575</v>
      </c>
      <c r="D107" s="15">
        <v>26</v>
      </c>
      <c r="E107" s="18">
        <v>50</v>
      </c>
      <c r="F107" s="15">
        <v>160000</v>
      </c>
      <c r="G107" s="15">
        <v>500000</v>
      </c>
      <c r="H107" s="15">
        <v>0.1</v>
      </c>
      <c r="I107" s="15" t="s">
        <v>882</v>
      </c>
      <c r="J107" s="15">
        <v>39</v>
      </c>
      <c r="K107" s="15">
        <v>2344</v>
      </c>
    </row>
    <row r="108" spans="1:11">
      <c r="A108" s="15" t="s">
        <v>425</v>
      </c>
      <c r="B108" s="15" t="s">
        <v>1660</v>
      </c>
      <c r="C108" s="15">
        <v>575</v>
      </c>
      <c r="D108" s="15">
        <v>28</v>
      </c>
      <c r="E108" s="18">
        <v>50</v>
      </c>
      <c r="F108" s="15">
        <v>140000</v>
      </c>
      <c r="G108" s="15">
        <v>450000</v>
      </c>
      <c r="H108" s="15">
        <v>0.1</v>
      </c>
      <c r="I108" s="15" t="s">
        <v>885</v>
      </c>
      <c r="J108" s="15">
        <v>42</v>
      </c>
      <c r="K108" s="15">
        <v>2350</v>
      </c>
    </row>
    <row r="109" spans="1:11">
      <c r="A109" s="15" t="s">
        <v>426</v>
      </c>
      <c r="B109" s="15" t="s">
        <v>1737</v>
      </c>
      <c r="C109" s="15">
        <v>238</v>
      </c>
      <c r="D109" s="15">
        <v>1</v>
      </c>
      <c r="E109" s="18">
        <v>3</v>
      </c>
      <c r="F109" s="15">
        <v>1</v>
      </c>
      <c r="G109" s="15">
        <v>120000</v>
      </c>
      <c r="H109" s="15">
        <v>0.1</v>
      </c>
      <c r="I109" s="15" t="s">
        <v>851</v>
      </c>
      <c r="K109" s="15">
        <v>2151</v>
      </c>
    </row>
    <row r="110" spans="1:11">
      <c r="A110" s="15" t="s">
        <v>426</v>
      </c>
      <c r="B110" s="15" t="s">
        <v>1738</v>
      </c>
      <c r="C110" s="15">
        <v>238</v>
      </c>
      <c r="D110" s="15">
        <v>2</v>
      </c>
      <c r="E110" s="18">
        <v>3</v>
      </c>
      <c r="F110" s="15">
        <v>5000</v>
      </c>
      <c r="G110" s="15">
        <v>180000</v>
      </c>
      <c r="H110" s="15">
        <v>0.1</v>
      </c>
      <c r="I110" s="15" t="s">
        <v>851</v>
      </c>
      <c r="K110" s="15">
        <v>2151</v>
      </c>
    </row>
    <row r="111" spans="1:11">
      <c r="A111" s="15" t="s">
        <v>426</v>
      </c>
      <c r="B111" s="15" t="s">
        <v>1739</v>
      </c>
      <c r="C111" s="15">
        <v>363</v>
      </c>
      <c r="D111" s="15">
        <v>1</v>
      </c>
      <c r="E111" s="18">
        <v>3</v>
      </c>
      <c r="F111" s="15">
        <v>5000</v>
      </c>
      <c r="G111" s="15">
        <v>100000</v>
      </c>
      <c r="H111" s="15">
        <v>0.1</v>
      </c>
      <c r="I111" s="15" t="s">
        <v>851</v>
      </c>
      <c r="K111" s="15">
        <v>2155</v>
      </c>
    </row>
    <row r="112" spans="1:11">
      <c r="A112" s="15" t="s">
        <v>426</v>
      </c>
      <c r="B112" s="15" t="s">
        <v>1740</v>
      </c>
      <c r="C112" s="15">
        <v>363</v>
      </c>
      <c r="D112" s="15">
        <v>2</v>
      </c>
      <c r="E112" s="18">
        <v>3</v>
      </c>
      <c r="F112" s="15">
        <v>15000</v>
      </c>
      <c r="G112" s="15">
        <v>160000</v>
      </c>
      <c r="H112" s="15">
        <v>0.1</v>
      </c>
      <c r="I112" s="15" t="s">
        <v>851</v>
      </c>
      <c r="K112" s="15">
        <v>2155</v>
      </c>
    </row>
    <row r="113" spans="1:11">
      <c r="A113" s="15" t="s">
        <v>426</v>
      </c>
      <c r="B113" s="15" t="s">
        <v>1741</v>
      </c>
      <c r="C113" s="15">
        <v>363</v>
      </c>
      <c r="D113" s="15">
        <v>4</v>
      </c>
      <c r="E113" s="18">
        <v>3</v>
      </c>
      <c r="F113" s="15">
        <v>25000</v>
      </c>
      <c r="G113" s="15">
        <v>210000</v>
      </c>
      <c r="H113" s="15">
        <v>0.1</v>
      </c>
      <c r="I113" s="15" t="s">
        <v>851</v>
      </c>
      <c r="K113" s="15">
        <v>2155</v>
      </c>
    </row>
    <row r="114" spans="1:11">
      <c r="A114" s="15" t="s">
        <v>426</v>
      </c>
      <c r="B114" s="15" t="s">
        <v>1742</v>
      </c>
      <c r="C114" s="15">
        <v>650</v>
      </c>
      <c r="D114" s="15">
        <v>2</v>
      </c>
      <c r="E114" s="18">
        <v>3</v>
      </c>
      <c r="F114" s="15">
        <v>5000</v>
      </c>
      <c r="G114" s="15">
        <v>140000</v>
      </c>
      <c r="H114" s="15">
        <v>0.1</v>
      </c>
      <c r="I114" s="15" t="s">
        <v>851</v>
      </c>
      <c r="K114" s="15">
        <v>2174</v>
      </c>
    </row>
    <row r="115" spans="1:11">
      <c r="A115" s="15" t="s">
        <v>426</v>
      </c>
      <c r="B115" s="15" t="s">
        <v>1743</v>
      </c>
      <c r="C115" s="15">
        <v>650</v>
      </c>
      <c r="D115" s="15">
        <v>3</v>
      </c>
      <c r="E115" s="18">
        <v>3</v>
      </c>
      <c r="F115" s="15">
        <v>15000</v>
      </c>
      <c r="G115" s="15">
        <v>160000</v>
      </c>
      <c r="H115" s="15">
        <v>0.1</v>
      </c>
      <c r="I115" s="15" t="s">
        <v>851</v>
      </c>
      <c r="K115" s="15">
        <v>2174</v>
      </c>
    </row>
    <row r="116" spans="1:11">
      <c r="A116" s="15" t="s">
        <v>426</v>
      </c>
      <c r="B116" s="15" t="s">
        <v>1744</v>
      </c>
      <c r="C116" s="15">
        <v>650</v>
      </c>
      <c r="D116" s="15">
        <v>4</v>
      </c>
      <c r="E116" s="18">
        <v>3</v>
      </c>
      <c r="F116" s="15">
        <v>40000</v>
      </c>
      <c r="G116" s="15">
        <v>180000</v>
      </c>
      <c r="H116" s="15">
        <v>0.1</v>
      </c>
      <c r="I116" s="15" t="s">
        <v>852</v>
      </c>
      <c r="K116" s="15">
        <v>2174</v>
      </c>
    </row>
    <row r="117" spans="1:11">
      <c r="A117" s="15" t="s">
        <v>426</v>
      </c>
      <c r="B117" s="15" t="s">
        <v>1754</v>
      </c>
      <c r="C117" s="15">
        <v>1000</v>
      </c>
      <c r="D117" s="15">
        <v>4</v>
      </c>
      <c r="E117" s="18">
        <v>20</v>
      </c>
      <c r="F117" s="15">
        <v>60000</v>
      </c>
      <c r="G117" s="15">
        <v>400000</v>
      </c>
      <c r="H117" s="15">
        <v>0.1</v>
      </c>
      <c r="I117" s="15" t="s">
        <v>860</v>
      </c>
      <c r="K117" s="15">
        <v>2166</v>
      </c>
    </row>
    <row r="118" spans="1:11">
      <c r="A118" s="15" t="s">
        <v>426</v>
      </c>
      <c r="B118" s="15" t="s">
        <v>1745</v>
      </c>
      <c r="C118" s="15">
        <v>788</v>
      </c>
      <c r="D118" s="15">
        <v>3</v>
      </c>
      <c r="E118" s="18">
        <v>7</v>
      </c>
      <c r="F118" s="15">
        <v>25000</v>
      </c>
      <c r="G118" s="15">
        <v>210000</v>
      </c>
      <c r="H118" s="15">
        <v>0.1</v>
      </c>
      <c r="I118" s="15" t="s">
        <v>856</v>
      </c>
      <c r="K118" s="15">
        <v>2190</v>
      </c>
    </row>
    <row r="119" spans="1:11">
      <c r="A119" s="15" t="s">
        <v>426</v>
      </c>
      <c r="B119" s="15" t="s">
        <v>1746</v>
      </c>
      <c r="C119" s="15">
        <v>788</v>
      </c>
      <c r="D119" s="15">
        <v>6</v>
      </c>
      <c r="E119" s="18">
        <v>3</v>
      </c>
      <c r="F119" s="15">
        <v>40000</v>
      </c>
      <c r="G119" s="15">
        <v>210000</v>
      </c>
      <c r="H119" s="15">
        <v>0.1</v>
      </c>
      <c r="I119" s="15" t="s">
        <v>3481</v>
      </c>
      <c r="K119" s="15">
        <v>2190</v>
      </c>
    </row>
    <row r="120" spans="1:11">
      <c r="A120" s="15" t="s">
        <v>426</v>
      </c>
      <c r="B120" s="15" t="s">
        <v>1747</v>
      </c>
      <c r="C120" s="15">
        <v>788</v>
      </c>
      <c r="D120" s="15">
        <v>8</v>
      </c>
      <c r="E120" s="18">
        <v>7</v>
      </c>
      <c r="F120" s="15">
        <v>60000</v>
      </c>
      <c r="G120" s="15">
        <v>210000</v>
      </c>
      <c r="H120" s="15">
        <v>0.1</v>
      </c>
      <c r="I120" s="15" t="s">
        <v>3482</v>
      </c>
      <c r="K120" s="15">
        <v>2190</v>
      </c>
    </row>
    <row r="121" spans="1:11">
      <c r="A121" s="15" t="s">
        <v>426</v>
      </c>
      <c r="B121" s="15" t="s">
        <v>1748</v>
      </c>
      <c r="C121" s="15">
        <v>950</v>
      </c>
      <c r="D121" s="15">
        <v>4</v>
      </c>
      <c r="E121" s="18">
        <v>7</v>
      </c>
      <c r="F121" s="15">
        <v>15000</v>
      </c>
      <c r="G121" s="15">
        <v>180000</v>
      </c>
      <c r="H121" s="15">
        <v>0.1</v>
      </c>
      <c r="I121" s="15" t="s">
        <v>3487</v>
      </c>
      <c r="K121" s="15">
        <v>2204</v>
      </c>
    </row>
    <row r="122" spans="1:11">
      <c r="A122" s="15" t="s">
        <v>426</v>
      </c>
      <c r="B122" s="15" t="s">
        <v>1749</v>
      </c>
      <c r="C122" s="15">
        <v>950</v>
      </c>
      <c r="D122" s="15">
        <v>7</v>
      </c>
      <c r="E122" s="18">
        <v>7</v>
      </c>
      <c r="F122" s="15">
        <v>25000</v>
      </c>
      <c r="G122" s="15">
        <v>210000</v>
      </c>
      <c r="H122" s="15">
        <v>0.1</v>
      </c>
      <c r="I122" s="15" t="s">
        <v>861</v>
      </c>
      <c r="K122" s="15">
        <v>2204</v>
      </c>
    </row>
    <row r="123" spans="1:11">
      <c r="A123" s="15" t="s">
        <v>426</v>
      </c>
      <c r="B123" s="15" t="s">
        <v>1750</v>
      </c>
      <c r="C123" s="15">
        <v>950</v>
      </c>
      <c r="D123" s="15">
        <v>10</v>
      </c>
      <c r="E123" s="18">
        <v>20</v>
      </c>
      <c r="F123" s="15">
        <v>40000</v>
      </c>
      <c r="G123" s="15">
        <v>210000</v>
      </c>
      <c r="H123" s="15">
        <v>0.1</v>
      </c>
      <c r="I123" s="15" t="s">
        <v>3490</v>
      </c>
      <c r="K123" s="15">
        <v>2204</v>
      </c>
    </row>
    <row r="124" spans="1:11">
      <c r="A124" s="15" t="s">
        <v>426</v>
      </c>
      <c r="B124" s="15" t="s">
        <v>1751</v>
      </c>
      <c r="C124" s="15">
        <v>1070</v>
      </c>
      <c r="D124" s="15">
        <v>5</v>
      </c>
      <c r="E124" s="18">
        <v>7</v>
      </c>
      <c r="F124" s="15">
        <v>80000</v>
      </c>
      <c r="G124" s="15">
        <v>160000</v>
      </c>
      <c r="H124" s="15">
        <v>0.1</v>
      </c>
      <c r="I124" s="15" t="s">
        <v>863</v>
      </c>
      <c r="K124" s="15">
        <v>2217</v>
      </c>
    </row>
    <row r="125" spans="1:11">
      <c r="A125" s="15" t="s">
        <v>426</v>
      </c>
      <c r="B125" s="15" t="s">
        <v>1752</v>
      </c>
      <c r="C125" s="15">
        <v>1070</v>
      </c>
      <c r="D125" s="15">
        <v>8</v>
      </c>
      <c r="E125" s="18">
        <v>7</v>
      </c>
      <c r="F125" s="15">
        <v>100000</v>
      </c>
      <c r="G125" s="15">
        <v>180000</v>
      </c>
      <c r="H125" s="15">
        <v>0.1</v>
      </c>
      <c r="I125" s="15" t="s">
        <v>862</v>
      </c>
      <c r="K125" s="15">
        <v>2217</v>
      </c>
    </row>
    <row r="126" spans="1:11">
      <c r="A126" s="15" t="s">
        <v>426</v>
      </c>
      <c r="B126" s="15" t="s">
        <v>1753</v>
      </c>
      <c r="C126" s="15">
        <v>1070</v>
      </c>
      <c r="D126" s="15">
        <v>12</v>
      </c>
      <c r="E126" s="18">
        <v>20</v>
      </c>
      <c r="F126" s="15">
        <v>120000</v>
      </c>
      <c r="G126" s="15">
        <v>210000</v>
      </c>
      <c r="H126" s="15">
        <v>0.1</v>
      </c>
      <c r="I126" s="15" t="s">
        <v>840</v>
      </c>
      <c r="K126" s="15">
        <v>2217</v>
      </c>
    </row>
    <row r="127" spans="1:11">
      <c r="A127" s="15" t="s">
        <v>426</v>
      </c>
      <c r="B127" s="15" t="s">
        <v>1669</v>
      </c>
      <c r="C127" s="15">
        <v>150</v>
      </c>
      <c r="D127" s="15">
        <v>1</v>
      </c>
      <c r="E127" s="18">
        <v>2</v>
      </c>
      <c r="F127" s="15">
        <v>1</v>
      </c>
      <c r="G127" s="15">
        <v>15000</v>
      </c>
      <c r="H127" s="15">
        <v>0.1</v>
      </c>
      <c r="I127" s="15" t="s">
        <v>857</v>
      </c>
      <c r="J127" s="15">
        <v>1</v>
      </c>
      <c r="K127" s="15">
        <v>2233</v>
      </c>
    </row>
    <row r="128" spans="1:11">
      <c r="A128" s="15" t="s">
        <v>426</v>
      </c>
      <c r="B128" s="15" t="s">
        <v>1670</v>
      </c>
      <c r="C128" s="15">
        <v>150</v>
      </c>
      <c r="D128" s="15">
        <v>2</v>
      </c>
      <c r="E128" s="18">
        <v>2</v>
      </c>
      <c r="F128" s="15">
        <v>1</v>
      </c>
      <c r="G128" s="15">
        <v>15000</v>
      </c>
      <c r="H128" s="15">
        <v>0.1</v>
      </c>
      <c r="I128" s="15" t="s">
        <v>858</v>
      </c>
      <c r="J128" s="15">
        <v>1</v>
      </c>
      <c r="K128" s="15">
        <v>2233</v>
      </c>
    </row>
    <row r="129" spans="1:11">
      <c r="A129" s="15" t="s">
        <v>426</v>
      </c>
      <c r="B129" s="15" t="s">
        <v>1671</v>
      </c>
      <c r="C129" s="15">
        <v>150</v>
      </c>
      <c r="D129" s="15">
        <v>3</v>
      </c>
      <c r="E129" s="18">
        <v>2</v>
      </c>
      <c r="F129" s="15">
        <v>1</v>
      </c>
      <c r="G129" s="15">
        <v>25000</v>
      </c>
      <c r="H129" s="15">
        <v>0.1</v>
      </c>
      <c r="I129" s="15" t="s">
        <v>859</v>
      </c>
      <c r="J129" s="15">
        <v>2</v>
      </c>
      <c r="K129" s="15">
        <v>2233</v>
      </c>
    </row>
    <row r="130" spans="1:11">
      <c r="A130" s="15" t="s">
        <v>426</v>
      </c>
      <c r="B130" s="15" t="s">
        <v>1672</v>
      </c>
      <c r="C130" s="15">
        <v>200</v>
      </c>
      <c r="D130" s="15">
        <v>2</v>
      </c>
      <c r="E130" s="18">
        <v>2</v>
      </c>
      <c r="F130" s="15">
        <v>15000</v>
      </c>
      <c r="G130" s="15">
        <v>100000</v>
      </c>
      <c r="H130" s="15">
        <v>0.1</v>
      </c>
      <c r="I130" s="15" t="s">
        <v>859</v>
      </c>
      <c r="J130" s="15">
        <v>1</v>
      </c>
      <c r="K130" s="15">
        <v>2238</v>
      </c>
    </row>
    <row r="131" spans="1:11">
      <c r="A131" s="15" t="s">
        <v>426</v>
      </c>
      <c r="B131" s="15" t="s">
        <v>1673</v>
      </c>
      <c r="C131" s="15">
        <v>200</v>
      </c>
      <c r="D131" s="15">
        <v>4</v>
      </c>
      <c r="E131" s="18">
        <v>2</v>
      </c>
      <c r="F131" s="15">
        <v>15000</v>
      </c>
      <c r="G131" s="15">
        <v>180000</v>
      </c>
      <c r="H131" s="15">
        <v>0.1</v>
      </c>
      <c r="I131" s="15" t="s">
        <v>855</v>
      </c>
      <c r="J131" s="15">
        <v>2</v>
      </c>
      <c r="K131" s="15">
        <v>2238</v>
      </c>
    </row>
    <row r="132" spans="1:11">
      <c r="A132" s="15" t="s">
        <v>426</v>
      </c>
      <c r="B132" s="15" t="s">
        <v>1674</v>
      </c>
      <c r="C132" s="15">
        <v>200</v>
      </c>
      <c r="D132" s="15">
        <v>6</v>
      </c>
      <c r="E132" s="18">
        <v>5</v>
      </c>
      <c r="F132" s="15">
        <v>25000</v>
      </c>
      <c r="G132" s="15">
        <v>140000</v>
      </c>
      <c r="H132" s="15">
        <v>0.1</v>
      </c>
      <c r="I132" s="15" t="s">
        <v>3490</v>
      </c>
      <c r="J132" s="15">
        <v>3</v>
      </c>
      <c r="K132" s="15">
        <v>2238</v>
      </c>
    </row>
    <row r="133" spans="1:11">
      <c r="A133" s="15" t="s">
        <v>426</v>
      </c>
      <c r="B133" s="15" t="s">
        <v>1675</v>
      </c>
      <c r="C133" s="15">
        <v>255</v>
      </c>
      <c r="D133" s="15">
        <v>1</v>
      </c>
      <c r="E133" s="18">
        <v>2</v>
      </c>
      <c r="F133" s="15">
        <v>15000</v>
      </c>
      <c r="G133" s="15">
        <v>80000</v>
      </c>
      <c r="H133" s="15">
        <v>0.1</v>
      </c>
      <c r="I133" s="15" t="s">
        <v>802</v>
      </c>
      <c r="J133" s="15">
        <v>1</v>
      </c>
      <c r="K133" s="15">
        <v>2247</v>
      </c>
    </row>
    <row r="134" spans="1:11">
      <c r="A134" s="15" t="s">
        <v>426</v>
      </c>
      <c r="B134" s="15" t="s">
        <v>1676</v>
      </c>
      <c r="C134" s="15">
        <v>255</v>
      </c>
      <c r="D134" s="15">
        <v>3</v>
      </c>
      <c r="E134" s="18">
        <v>2</v>
      </c>
      <c r="F134" s="15">
        <v>40000</v>
      </c>
      <c r="G134" s="15">
        <v>160000</v>
      </c>
      <c r="H134" s="15">
        <v>0.1</v>
      </c>
      <c r="I134" s="15" t="s">
        <v>864</v>
      </c>
      <c r="J134" s="15">
        <v>2</v>
      </c>
      <c r="K134" s="15">
        <v>2247</v>
      </c>
    </row>
    <row r="135" spans="1:11">
      <c r="A135" s="15" t="s">
        <v>426</v>
      </c>
      <c r="B135" s="15" t="s">
        <v>1677</v>
      </c>
      <c r="C135" s="15">
        <v>255</v>
      </c>
      <c r="D135" s="15">
        <v>6</v>
      </c>
      <c r="E135" s="18">
        <v>5</v>
      </c>
      <c r="F135" s="15">
        <v>80000</v>
      </c>
      <c r="G135" s="15">
        <v>180000</v>
      </c>
      <c r="H135" s="15">
        <v>0.1</v>
      </c>
      <c r="I135" s="15" t="s">
        <v>843</v>
      </c>
      <c r="J135" s="15">
        <v>3</v>
      </c>
      <c r="K135" s="15">
        <v>2247</v>
      </c>
    </row>
    <row r="136" spans="1:11">
      <c r="A136" s="15" t="s">
        <v>426</v>
      </c>
      <c r="B136" s="15" t="s">
        <v>1678</v>
      </c>
      <c r="C136" s="15">
        <v>315</v>
      </c>
      <c r="D136" s="15">
        <v>2</v>
      </c>
      <c r="E136" s="18">
        <v>2</v>
      </c>
      <c r="F136" s="15">
        <v>25000</v>
      </c>
      <c r="G136" s="15">
        <v>100000</v>
      </c>
      <c r="H136" s="15">
        <v>0.1</v>
      </c>
      <c r="I136" s="15" t="s">
        <v>843</v>
      </c>
      <c r="J136" s="15">
        <v>2</v>
      </c>
      <c r="K136" s="15">
        <v>2256</v>
      </c>
    </row>
    <row r="137" spans="1:11">
      <c r="A137" s="15" t="s">
        <v>426</v>
      </c>
      <c r="B137" s="15" t="s">
        <v>1679</v>
      </c>
      <c r="C137" s="15">
        <v>315</v>
      </c>
      <c r="D137" s="15">
        <v>4</v>
      </c>
      <c r="E137" s="18">
        <v>2</v>
      </c>
      <c r="F137" s="15">
        <v>80000</v>
      </c>
      <c r="G137" s="15">
        <v>210000</v>
      </c>
      <c r="H137" s="15">
        <v>0.1</v>
      </c>
      <c r="I137" s="15" t="s">
        <v>3492</v>
      </c>
      <c r="J137" s="15">
        <v>3</v>
      </c>
      <c r="K137" s="15">
        <v>2256</v>
      </c>
    </row>
    <row r="138" spans="1:11">
      <c r="A138" s="15" t="s">
        <v>426</v>
      </c>
      <c r="B138" s="15" t="s">
        <v>1680</v>
      </c>
      <c r="C138" s="15">
        <v>315</v>
      </c>
      <c r="D138" s="15">
        <v>8</v>
      </c>
      <c r="E138" s="18">
        <v>5</v>
      </c>
      <c r="F138" s="15">
        <v>140000</v>
      </c>
      <c r="G138" s="15">
        <v>700000</v>
      </c>
      <c r="H138" s="15">
        <v>0.1</v>
      </c>
      <c r="I138" s="15" t="s">
        <v>3493</v>
      </c>
      <c r="J138" s="15">
        <v>4</v>
      </c>
      <c r="K138" s="15">
        <v>2256</v>
      </c>
    </row>
    <row r="139" spans="1:11">
      <c r="A139" s="15" t="s">
        <v>426</v>
      </c>
      <c r="B139" s="15" t="s">
        <v>1681</v>
      </c>
      <c r="C139" s="15">
        <v>350</v>
      </c>
      <c r="D139" s="15">
        <v>4</v>
      </c>
      <c r="E139" s="18">
        <v>2</v>
      </c>
      <c r="F139" s="15">
        <v>60000</v>
      </c>
      <c r="G139" s="15">
        <v>120000</v>
      </c>
      <c r="H139" s="15">
        <v>0.1</v>
      </c>
      <c r="I139" s="15" t="s">
        <v>3494</v>
      </c>
      <c r="J139" s="15">
        <v>3</v>
      </c>
      <c r="K139" s="15">
        <v>2261</v>
      </c>
    </row>
    <row r="140" spans="1:11">
      <c r="A140" s="15" t="s">
        <v>426</v>
      </c>
      <c r="B140" s="15" t="s">
        <v>1682</v>
      </c>
      <c r="C140" s="15">
        <v>350</v>
      </c>
      <c r="D140" s="15">
        <v>8</v>
      </c>
      <c r="E140" s="18">
        <v>5</v>
      </c>
      <c r="F140" s="15">
        <v>80000</v>
      </c>
      <c r="G140" s="15">
        <v>210000</v>
      </c>
      <c r="H140" s="15">
        <v>0.1</v>
      </c>
      <c r="I140" s="15" t="s">
        <v>865</v>
      </c>
      <c r="J140" s="15">
        <v>4</v>
      </c>
      <c r="K140" s="15">
        <v>2261</v>
      </c>
    </row>
    <row r="141" spans="1:11">
      <c r="A141" s="15" t="s">
        <v>426</v>
      </c>
      <c r="B141" s="15" t="s">
        <v>1683</v>
      </c>
      <c r="C141" s="15">
        <v>350</v>
      </c>
      <c r="D141" s="15">
        <v>16</v>
      </c>
      <c r="E141" s="18">
        <v>30</v>
      </c>
      <c r="F141" s="15">
        <v>160000</v>
      </c>
      <c r="G141" s="15">
        <v>700000</v>
      </c>
      <c r="H141" s="15">
        <v>0.1</v>
      </c>
      <c r="I141" s="15" t="s">
        <v>3486</v>
      </c>
      <c r="J141" s="15">
        <v>5</v>
      </c>
      <c r="K141" s="15">
        <v>2261</v>
      </c>
    </row>
    <row r="142" spans="1:11">
      <c r="A142" s="15" t="s">
        <v>426</v>
      </c>
      <c r="B142" s="15" t="s">
        <v>1684</v>
      </c>
      <c r="C142" s="15">
        <v>438</v>
      </c>
      <c r="D142" s="15">
        <v>12</v>
      </c>
      <c r="E142" s="18">
        <v>10</v>
      </c>
      <c r="F142" s="15">
        <v>80000</v>
      </c>
      <c r="G142" s="15">
        <v>180000</v>
      </c>
      <c r="H142" s="15">
        <v>0.1</v>
      </c>
      <c r="I142" s="15" t="s">
        <v>898</v>
      </c>
      <c r="J142" s="15">
        <v>4</v>
      </c>
      <c r="K142" s="15">
        <v>2268</v>
      </c>
    </row>
    <row r="143" spans="1:11">
      <c r="A143" s="15" t="s">
        <v>426</v>
      </c>
      <c r="B143" s="15" t="s">
        <v>1685</v>
      </c>
      <c r="C143" s="15">
        <v>438</v>
      </c>
      <c r="D143" s="15">
        <v>16</v>
      </c>
      <c r="E143" s="18">
        <v>30</v>
      </c>
      <c r="F143" s="15">
        <v>100000</v>
      </c>
      <c r="G143" s="15">
        <v>240000</v>
      </c>
      <c r="H143" s="15">
        <v>0.1</v>
      </c>
      <c r="I143" s="15" t="s">
        <v>900</v>
      </c>
      <c r="J143" s="15">
        <v>5</v>
      </c>
      <c r="K143" s="15">
        <v>2268</v>
      </c>
    </row>
    <row r="144" spans="1:11">
      <c r="A144" s="15" t="s">
        <v>426</v>
      </c>
      <c r="B144" s="15" t="s">
        <v>1686</v>
      </c>
      <c r="C144" s="15">
        <v>438</v>
      </c>
      <c r="D144" s="15">
        <v>20</v>
      </c>
      <c r="E144" s="18">
        <v>30</v>
      </c>
      <c r="F144" s="15">
        <v>160000</v>
      </c>
      <c r="G144" s="15">
        <v>700000</v>
      </c>
      <c r="H144" s="15">
        <v>0.1</v>
      </c>
      <c r="I144" s="15" t="s">
        <v>923</v>
      </c>
      <c r="J144" s="15">
        <v>7</v>
      </c>
      <c r="K144" s="15">
        <v>2268</v>
      </c>
    </row>
    <row r="145" spans="1:11">
      <c r="A145" s="15" t="s">
        <v>426</v>
      </c>
      <c r="B145" s="15" t="s">
        <v>1687</v>
      </c>
      <c r="C145" s="15">
        <v>1060</v>
      </c>
      <c r="D145" s="15">
        <v>24</v>
      </c>
      <c r="E145" s="18">
        <v>40</v>
      </c>
      <c r="F145" s="15">
        <v>140000</v>
      </c>
      <c r="G145" s="15">
        <v>240000</v>
      </c>
      <c r="H145" s="15">
        <v>0.1</v>
      </c>
      <c r="I145" s="15" t="s">
        <v>903</v>
      </c>
      <c r="J145" s="15">
        <v>10</v>
      </c>
      <c r="K145" s="15">
        <v>2272</v>
      </c>
    </row>
    <row r="146" spans="1:11">
      <c r="A146" s="15" t="s">
        <v>426</v>
      </c>
      <c r="B146" s="15" t="s">
        <v>1688</v>
      </c>
      <c r="C146" s="15">
        <v>1060</v>
      </c>
      <c r="D146" s="15">
        <v>32</v>
      </c>
      <c r="E146" s="18">
        <v>50</v>
      </c>
      <c r="F146" s="15">
        <v>180000</v>
      </c>
      <c r="G146" s="15">
        <v>350000</v>
      </c>
      <c r="H146" s="15">
        <v>0.1</v>
      </c>
      <c r="I146" s="15" t="s">
        <v>913</v>
      </c>
      <c r="J146" s="15">
        <v>18</v>
      </c>
      <c r="K146" s="15">
        <v>2272</v>
      </c>
    </row>
    <row r="147" spans="1:11">
      <c r="A147" s="15" t="s">
        <v>426</v>
      </c>
      <c r="B147" s="15" t="s">
        <v>1689</v>
      </c>
      <c r="C147" s="15">
        <v>1060</v>
      </c>
      <c r="D147" s="15">
        <v>40</v>
      </c>
      <c r="E147" s="18">
        <v>70</v>
      </c>
      <c r="F147" s="15">
        <v>240000</v>
      </c>
      <c r="G147" s="15">
        <v>350000</v>
      </c>
      <c r="H147" s="15">
        <v>0.1</v>
      </c>
      <c r="I147" s="15" t="s">
        <v>930</v>
      </c>
      <c r="J147" s="15">
        <v>34</v>
      </c>
      <c r="K147" s="15">
        <v>2272</v>
      </c>
    </row>
    <row r="148" spans="1:11">
      <c r="A148" s="15" t="s">
        <v>426</v>
      </c>
      <c r="B148" s="15" t="s">
        <v>1690</v>
      </c>
      <c r="C148" s="15">
        <v>2000</v>
      </c>
      <c r="D148" s="15">
        <v>28</v>
      </c>
      <c r="E148" s="18">
        <v>70</v>
      </c>
      <c r="F148" s="15">
        <v>160000</v>
      </c>
      <c r="G148" s="15">
        <v>400000</v>
      </c>
      <c r="H148" s="15">
        <v>0.1</v>
      </c>
      <c r="I148" s="15" t="s">
        <v>886</v>
      </c>
      <c r="J148" s="15">
        <v>28</v>
      </c>
      <c r="K148" s="15">
        <v>2281</v>
      </c>
    </row>
    <row r="149" spans="1:11">
      <c r="A149" s="15" t="s">
        <v>426</v>
      </c>
      <c r="B149" s="15" t="s">
        <v>1691</v>
      </c>
      <c r="C149" s="15">
        <v>2000</v>
      </c>
      <c r="D149" s="15">
        <v>36</v>
      </c>
      <c r="E149" s="18">
        <v>70</v>
      </c>
      <c r="F149" s="15">
        <v>180000</v>
      </c>
      <c r="G149" s="15">
        <v>500000</v>
      </c>
      <c r="H149" s="15">
        <v>0.1</v>
      </c>
      <c r="I149" s="15" t="s">
        <v>887</v>
      </c>
      <c r="J149" s="15">
        <v>36</v>
      </c>
      <c r="K149" s="15">
        <v>2290</v>
      </c>
    </row>
    <row r="150" spans="1:11">
      <c r="A150" s="15" t="s">
        <v>426</v>
      </c>
      <c r="B150" s="15" t="s">
        <v>1692</v>
      </c>
      <c r="C150" s="15">
        <v>2000</v>
      </c>
      <c r="D150" s="15">
        <v>44</v>
      </c>
      <c r="E150" s="18">
        <v>70</v>
      </c>
      <c r="F150" s="15">
        <v>300000</v>
      </c>
      <c r="G150" s="15">
        <v>700000</v>
      </c>
      <c r="H150" s="15">
        <v>0.1</v>
      </c>
      <c r="I150" s="15" t="s">
        <v>3495</v>
      </c>
      <c r="J150" s="15">
        <v>44</v>
      </c>
      <c r="K150" s="15">
        <v>2301</v>
      </c>
    </row>
    <row r="151" spans="1:11">
      <c r="A151" s="15" t="s">
        <v>426</v>
      </c>
      <c r="B151" s="15" t="s">
        <v>1693</v>
      </c>
      <c r="C151" s="15">
        <v>575</v>
      </c>
      <c r="D151" s="15">
        <v>15</v>
      </c>
      <c r="E151" s="18">
        <v>30</v>
      </c>
      <c r="F151" s="15">
        <v>60000</v>
      </c>
      <c r="G151" s="15">
        <v>180000</v>
      </c>
      <c r="H151" s="15">
        <v>0.1</v>
      </c>
      <c r="I151" s="15" t="s">
        <v>905</v>
      </c>
      <c r="J151" s="15">
        <v>22</v>
      </c>
      <c r="K151" s="15">
        <v>2330</v>
      </c>
    </row>
    <row r="152" spans="1:11">
      <c r="A152" s="15" t="s">
        <v>426</v>
      </c>
      <c r="B152" s="15" t="s">
        <v>1695</v>
      </c>
      <c r="C152" s="15">
        <v>575</v>
      </c>
      <c r="D152" s="15">
        <v>18</v>
      </c>
      <c r="E152" s="18">
        <v>30</v>
      </c>
      <c r="F152" s="15">
        <v>80000</v>
      </c>
      <c r="G152" s="15">
        <v>210000</v>
      </c>
      <c r="H152" s="15">
        <v>0.1</v>
      </c>
      <c r="I152" s="15" t="s">
        <v>913</v>
      </c>
      <c r="J152" s="15">
        <v>27</v>
      </c>
      <c r="K152" s="15">
        <v>2330</v>
      </c>
    </row>
    <row r="153" spans="1:11">
      <c r="A153" s="15" t="s">
        <v>426</v>
      </c>
      <c r="B153" s="15" t="s">
        <v>1696</v>
      </c>
      <c r="C153" s="15">
        <v>575</v>
      </c>
      <c r="D153" s="15">
        <v>20</v>
      </c>
      <c r="E153" s="18">
        <v>30</v>
      </c>
      <c r="F153" s="15">
        <v>80000</v>
      </c>
      <c r="G153" s="15">
        <v>180000</v>
      </c>
      <c r="H153" s="15">
        <v>0.1</v>
      </c>
      <c r="I153" s="15" t="s">
        <v>878</v>
      </c>
      <c r="J153" s="15">
        <v>30</v>
      </c>
      <c r="K153" s="15">
        <v>2331</v>
      </c>
    </row>
    <row r="154" spans="1:11">
      <c r="A154" s="15" t="s">
        <v>426</v>
      </c>
      <c r="B154" s="15" t="s">
        <v>1697</v>
      </c>
      <c r="C154" s="15">
        <v>575</v>
      </c>
      <c r="D154" s="15">
        <v>21</v>
      </c>
      <c r="E154" s="18">
        <v>30</v>
      </c>
      <c r="F154" s="15">
        <v>80000</v>
      </c>
      <c r="G154" s="15">
        <v>210000</v>
      </c>
      <c r="H154" s="15">
        <v>0.1</v>
      </c>
      <c r="I154" s="15" t="s">
        <v>924</v>
      </c>
      <c r="J154" s="15">
        <v>31</v>
      </c>
      <c r="K154" s="15">
        <v>2332</v>
      </c>
    </row>
    <row r="155" spans="1:11">
      <c r="A155" s="15" t="s">
        <v>426</v>
      </c>
      <c r="B155" s="15" t="s">
        <v>1698</v>
      </c>
      <c r="C155" s="15">
        <v>575</v>
      </c>
      <c r="D155" s="15">
        <v>22</v>
      </c>
      <c r="E155" s="18">
        <v>30</v>
      </c>
      <c r="F155" s="15">
        <v>100000</v>
      </c>
      <c r="G155" s="15">
        <v>300000</v>
      </c>
      <c r="H155" s="15">
        <v>0.1</v>
      </c>
      <c r="I155" s="15" t="s">
        <v>906</v>
      </c>
      <c r="J155" s="15">
        <v>33</v>
      </c>
      <c r="K155" s="15">
        <v>2335</v>
      </c>
    </row>
    <row r="156" spans="1:11">
      <c r="A156" s="15" t="s">
        <v>426</v>
      </c>
      <c r="B156" s="15" t="s">
        <v>1699</v>
      </c>
      <c r="C156" s="15">
        <v>575</v>
      </c>
      <c r="D156" s="15">
        <v>23</v>
      </c>
      <c r="E156" s="18">
        <v>30</v>
      </c>
      <c r="F156" s="15">
        <v>120000</v>
      </c>
      <c r="G156" s="15">
        <v>350000</v>
      </c>
      <c r="H156" s="15">
        <v>0.1</v>
      </c>
      <c r="I156" s="15" t="s">
        <v>926</v>
      </c>
      <c r="J156" s="15">
        <v>35</v>
      </c>
      <c r="K156" s="15">
        <v>2336</v>
      </c>
    </row>
    <row r="157" spans="1:11">
      <c r="A157" s="15" t="s">
        <v>426</v>
      </c>
      <c r="B157" s="15" t="s">
        <v>1700</v>
      </c>
      <c r="C157" s="15">
        <v>575</v>
      </c>
      <c r="D157" s="15">
        <v>24</v>
      </c>
      <c r="E157" s="18">
        <v>30</v>
      </c>
      <c r="F157" s="15">
        <v>100000</v>
      </c>
      <c r="G157" s="15">
        <v>300000</v>
      </c>
      <c r="H157" s="15">
        <v>0.1</v>
      </c>
      <c r="I157" s="15" t="s">
        <v>879</v>
      </c>
      <c r="J157" s="15">
        <v>36</v>
      </c>
      <c r="K157" s="15">
        <v>2339</v>
      </c>
    </row>
    <row r="158" spans="1:11">
      <c r="A158" s="15" t="s">
        <v>426</v>
      </c>
      <c r="B158" s="15" t="s">
        <v>1701</v>
      </c>
      <c r="C158" s="15">
        <v>575</v>
      </c>
      <c r="D158" s="15">
        <v>25</v>
      </c>
      <c r="E158" s="18">
        <v>40</v>
      </c>
      <c r="F158" s="15">
        <v>100000</v>
      </c>
      <c r="G158" s="15">
        <v>400000</v>
      </c>
      <c r="H158" s="15">
        <v>0.1</v>
      </c>
      <c r="I158" s="15" t="s">
        <v>3491</v>
      </c>
      <c r="J158" s="15">
        <v>38</v>
      </c>
      <c r="K158" s="15">
        <v>2342</v>
      </c>
    </row>
    <row r="159" spans="1:11">
      <c r="A159" s="15" t="s">
        <v>426</v>
      </c>
      <c r="B159" s="15" t="s">
        <v>1702</v>
      </c>
      <c r="C159" s="15">
        <v>575</v>
      </c>
      <c r="D159" s="15">
        <v>26</v>
      </c>
      <c r="E159" s="18">
        <v>40</v>
      </c>
      <c r="F159" s="15">
        <v>120000</v>
      </c>
      <c r="G159" s="15">
        <v>400000</v>
      </c>
      <c r="H159" s="15">
        <v>0.1</v>
      </c>
      <c r="I159" s="15" t="s">
        <v>882</v>
      </c>
      <c r="J159" s="15">
        <v>39</v>
      </c>
      <c r="K159" s="15">
        <v>2344</v>
      </c>
    </row>
    <row r="160" spans="1:11">
      <c r="A160" s="15" t="s">
        <v>426</v>
      </c>
      <c r="B160" s="15" t="s">
        <v>1694</v>
      </c>
      <c r="C160" s="15">
        <v>575</v>
      </c>
      <c r="D160" s="15">
        <v>28</v>
      </c>
      <c r="E160" s="18">
        <v>40</v>
      </c>
      <c r="F160" s="15">
        <v>140000</v>
      </c>
      <c r="G160" s="15">
        <v>450000</v>
      </c>
      <c r="H160" s="15">
        <v>0.1</v>
      </c>
      <c r="I160" s="15" t="s">
        <v>885</v>
      </c>
      <c r="J160" s="15">
        <v>42</v>
      </c>
      <c r="K160" s="15">
        <v>2350</v>
      </c>
    </row>
    <row r="161" spans="1:11">
      <c r="A161" s="15" t="s">
        <v>426</v>
      </c>
      <c r="B161" s="15" t="s">
        <v>1703</v>
      </c>
      <c r="C161" s="15">
        <v>630</v>
      </c>
      <c r="D161" s="15">
        <v>25</v>
      </c>
      <c r="E161" s="18">
        <v>40</v>
      </c>
      <c r="F161" s="15">
        <v>100000</v>
      </c>
      <c r="G161" s="15">
        <v>350000</v>
      </c>
      <c r="H161" s="15">
        <v>0.1</v>
      </c>
      <c r="I161" s="15" t="s">
        <v>879</v>
      </c>
      <c r="J161" s="15">
        <v>37</v>
      </c>
      <c r="K161" s="15">
        <v>2337</v>
      </c>
    </row>
    <row r="162" spans="1:11">
      <c r="A162" s="15" t="s">
        <v>426</v>
      </c>
      <c r="B162" s="15" t="s">
        <v>1705</v>
      </c>
      <c r="C162" s="15">
        <v>630</v>
      </c>
      <c r="D162" s="15">
        <v>27</v>
      </c>
      <c r="E162" s="18">
        <v>40</v>
      </c>
      <c r="F162" s="15">
        <v>120000</v>
      </c>
      <c r="G162" s="15">
        <v>400000</v>
      </c>
      <c r="H162" s="15">
        <v>0.1</v>
      </c>
      <c r="I162" s="15" t="s">
        <v>908</v>
      </c>
      <c r="J162" s="15">
        <v>41</v>
      </c>
      <c r="K162" s="15">
        <v>2339</v>
      </c>
    </row>
    <row r="163" spans="1:11">
      <c r="A163" s="15" t="s">
        <v>426</v>
      </c>
      <c r="B163" s="15" t="s">
        <v>1706</v>
      </c>
      <c r="C163" s="15">
        <v>630</v>
      </c>
      <c r="D163" s="15">
        <v>30</v>
      </c>
      <c r="E163" s="18">
        <v>40</v>
      </c>
      <c r="F163" s="15">
        <v>140000</v>
      </c>
      <c r="G163" s="15">
        <v>400000</v>
      </c>
      <c r="H163" s="15">
        <v>0.1</v>
      </c>
      <c r="I163" s="15" t="s">
        <v>886</v>
      </c>
      <c r="J163" s="15">
        <v>45</v>
      </c>
      <c r="K163" s="15">
        <v>2341</v>
      </c>
    </row>
    <row r="164" spans="1:11">
      <c r="A164" s="15" t="s">
        <v>426</v>
      </c>
      <c r="B164" s="15" t="s">
        <v>1707</v>
      </c>
      <c r="C164" s="15">
        <v>630</v>
      </c>
      <c r="D164" s="15">
        <v>32</v>
      </c>
      <c r="E164" s="18">
        <v>40</v>
      </c>
      <c r="F164" s="15">
        <v>140000</v>
      </c>
      <c r="G164" s="15">
        <v>350000</v>
      </c>
      <c r="H164" s="15">
        <v>0.1</v>
      </c>
      <c r="I164" s="15" t="s">
        <v>942</v>
      </c>
      <c r="J164" s="15">
        <v>48</v>
      </c>
      <c r="K164" s="15">
        <v>2343</v>
      </c>
    </row>
    <row r="165" spans="1:11">
      <c r="A165" s="15" t="s">
        <v>426</v>
      </c>
      <c r="B165" s="15" t="s">
        <v>1708</v>
      </c>
      <c r="C165" s="15">
        <v>630</v>
      </c>
      <c r="D165" s="15">
        <v>33</v>
      </c>
      <c r="E165" s="18">
        <v>50</v>
      </c>
      <c r="F165" s="15">
        <v>210000</v>
      </c>
      <c r="G165" s="15">
        <v>500000</v>
      </c>
      <c r="H165" s="15">
        <v>0.1</v>
      </c>
      <c r="I165" s="15" t="s">
        <v>887</v>
      </c>
      <c r="J165" s="15">
        <v>49</v>
      </c>
      <c r="K165" s="15">
        <v>2345</v>
      </c>
    </row>
    <row r="166" spans="1:11">
      <c r="A166" s="15" t="s">
        <v>426</v>
      </c>
      <c r="B166" s="15" t="s">
        <v>1709</v>
      </c>
      <c r="C166" s="15">
        <v>630</v>
      </c>
      <c r="D166" s="15">
        <v>34</v>
      </c>
      <c r="E166" s="18">
        <v>50</v>
      </c>
      <c r="F166" s="15">
        <v>180000</v>
      </c>
      <c r="G166" s="15">
        <v>350000</v>
      </c>
      <c r="H166" s="15">
        <v>0.1</v>
      </c>
      <c r="I166" s="15" t="s">
        <v>919</v>
      </c>
      <c r="J166" s="15">
        <v>51</v>
      </c>
      <c r="K166" s="15">
        <v>2347</v>
      </c>
    </row>
    <row r="167" spans="1:11">
      <c r="A167" s="15" t="s">
        <v>426</v>
      </c>
      <c r="B167" s="15" t="s">
        <v>1710</v>
      </c>
      <c r="C167" s="15">
        <v>630</v>
      </c>
      <c r="D167" s="15">
        <v>35</v>
      </c>
      <c r="E167" s="18">
        <v>50</v>
      </c>
      <c r="F167" s="15">
        <v>240000</v>
      </c>
      <c r="G167" s="15">
        <v>450000</v>
      </c>
      <c r="H167" s="15">
        <v>0.1</v>
      </c>
      <c r="I167" s="15" t="s">
        <v>888</v>
      </c>
      <c r="J167" s="15">
        <v>52</v>
      </c>
      <c r="K167" s="15">
        <v>2349</v>
      </c>
    </row>
    <row r="168" spans="1:11">
      <c r="A168" s="15" t="s">
        <v>426</v>
      </c>
      <c r="B168" s="15" t="s">
        <v>1711</v>
      </c>
      <c r="C168" s="15">
        <v>630</v>
      </c>
      <c r="D168" s="15">
        <v>36</v>
      </c>
      <c r="E168" s="18">
        <v>50</v>
      </c>
      <c r="F168" s="15">
        <v>300000</v>
      </c>
      <c r="G168" s="15">
        <v>500000</v>
      </c>
      <c r="H168" s="15">
        <v>0.1</v>
      </c>
      <c r="I168" s="15" t="s">
        <v>889</v>
      </c>
      <c r="J168" s="15">
        <v>54</v>
      </c>
      <c r="K168" s="15">
        <v>2351</v>
      </c>
    </row>
    <row r="169" spans="1:11">
      <c r="A169" s="15" t="s">
        <v>426</v>
      </c>
      <c r="B169" s="15" t="s">
        <v>1712</v>
      </c>
      <c r="C169" s="15">
        <v>630</v>
      </c>
      <c r="D169" s="15">
        <v>38</v>
      </c>
      <c r="E169" s="18">
        <v>50</v>
      </c>
      <c r="F169" s="15">
        <v>210000</v>
      </c>
      <c r="G169" s="15">
        <v>450000</v>
      </c>
      <c r="H169" s="15">
        <v>0.1</v>
      </c>
      <c r="I169" s="15" t="s">
        <v>890</v>
      </c>
      <c r="J169" s="15">
        <v>57</v>
      </c>
      <c r="K169" s="15">
        <v>2353</v>
      </c>
    </row>
    <row r="170" spans="1:11">
      <c r="A170" s="15" t="s">
        <v>426</v>
      </c>
      <c r="B170" s="15" t="s">
        <v>1704</v>
      </c>
      <c r="C170" s="15">
        <v>630</v>
      </c>
      <c r="D170" s="15">
        <v>39</v>
      </c>
      <c r="E170" s="18">
        <v>50</v>
      </c>
      <c r="F170" s="15">
        <v>350000</v>
      </c>
      <c r="G170" s="15">
        <v>600000</v>
      </c>
      <c r="H170" s="15">
        <v>0.1</v>
      </c>
      <c r="I170" s="15" t="s">
        <v>874</v>
      </c>
      <c r="J170" s="15">
        <v>59</v>
      </c>
      <c r="K170" s="15">
        <v>2355</v>
      </c>
    </row>
    <row r="171" spans="1:11">
      <c r="A171" s="15" t="s">
        <v>426</v>
      </c>
      <c r="B171" s="15" t="s">
        <v>1713</v>
      </c>
      <c r="C171" s="15">
        <v>960</v>
      </c>
      <c r="D171" s="15">
        <v>35</v>
      </c>
      <c r="E171" s="18">
        <v>50</v>
      </c>
      <c r="F171" s="15">
        <v>210000</v>
      </c>
      <c r="G171" s="15">
        <v>350000</v>
      </c>
      <c r="H171" s="15">
        <v>0.1</v>
      </c>
      <c r="I171" s="15" t="s">
        <v>942</v>
      </c>
      <c r="J171" s="15">
        <v>53</v>
      </c>
      <c r="K171" s="15">
        <v>2340</v>
      </c>
    </row>
    <row r="172" spans="1:11">
      <c r="A172" s="15" t="s">
        <v>426</v>
      </c>
      <c r="B172" s="15" t="s">
        <v>1715</v>
      </c>
      <c r="C172" s="15">
        <v>960</v>
      </c>
      <c r="D172" s="15">
        <v>36</v>
      </c>
      <c r="E172" s="18">
        <v>50</v>
      </c>
      <c r="F172" s="15">
        <v>240000</v>
      </c>
      <c r="G172" s="15">
        <v>400000</v>
      </c>
      <c r="H172" s="15">
        <v>0.1</v>
      </c>
      <c r="I172" s="15" t="s">
        <v>910</v>
      </c>
      <c r="J172" s="15">
        <v>54</v>
      </c>
      <c r="K172" s="15">
        <v>2342</v>
      </c>
    </row>
    <row r="173" spans="1:11">
      <c r="A173" s="15" t="s">
        <v>426</v>
      </c>
      <c r="B173" s="15" t="s">
        <v>1716</v>
      </c>
      <c r="C173" s="15">
        <v>960</v>
      </c>
      <c r="D173" s="15">
        <v>38</v>
      </c>
      <c r="E173" s="18">
        <v>50</v>
      </c>
      <c r="F173" s="15">
        <v>300000</v>
      </c>
      <c r="G173" s="15">
        <v>450000</v>
      </c>
      <c r="H173" s="15">
        <v>0.1</v>
      </c>
      <c r="I173" s="15" t="s">
        <v>889</v>
      </c>
      <c r="J173" s="15">
        <v>57</v>
      </c>
      <c r="K173" s="15">
        <v>2344</v>
      </c>
    </row>
    <row r="174" spans="1:11">
      <c r="A174" s="15" t="s">
        <v>426</v>
      </c>
      <c r="B174" s="15" t="s">
        <v>1717</v>
      </c>
      <c r="C174" s="15">
        <v>960</v>
      </c>
      <c r="D174" s="15">
        <v>40</v>
      </c>
      <c r="E174" s="18">
        <v>50</v>
      </c>
      <c r="F174" s="15">
        <v>240000</v>
      </c>
      <c r="G174" s="15">
        <v>500000</v>
      </c>
      <c r="H174" s="15">
        <v>0.1</v>
      </c>
      <c r="I174" s="15" t="s">
        <v>911</v>
      </c>
      <c r="J174" s="15">
        <v>60</v>
      </c>
      <c r="K174" s="15">
        <v>2346</v>
      </c>
    </row>
    <row r="175" spans="1:11">
      <c r="A175" s="15" t="s">
        <v>426</v>
      </c>
      <c r="B175" s="15" t="s">
        <v>1718</v>
      </c>
      <c r="C175" s="15">
        <v>960</v>
      </c>
      <c r="D175" s="15">
        <v>41</v>
      </c>
      <c r="E175" s="18">
        <v>70</v>
      </c>
      <c r="F175" s="15">
        <v>300000</v>
      </c>
      <c r="G175" s="15">
        <v>500000</v>
      </c>
      <c r="H175" s="15">
        <v>0.1</v>
      </c>
      <c r="I175" s="15" t="s">
        <v>874</v>
      </c>
      <c r="J175" s="15">
        <v>62</v>
      </c>
      <c r="K175" s="15">
        <v>2348</v>
      </c>
    </row>
    <row r="176" spans="1:11">
      <c r="A176" s="15" t="s">
        <v>426</v>
      </c>
      <c r="B176" s="15" t="s">
        <v>1719</v>
      </c>
      <c r="C176" s="15">
        <v>960</v>
      </c>
      <c r="D176" s="15">
        <v>42</v>
      </c>
      <c r="E176" s="18">
        <v>70</v>
      </c>
      <c r="F176" s="15">
        <v>350000</v>
      </c>
      <c r="G176" s="15">
        <v>600000</v>
      </c>
      <c r="H176" s="15">
        <v>0.1</v>
      </c>
      <c r="I176" s="15" t="s">
        <v>891</v>
      </c>
      <c r="J176" s="15">
        <v>63</v>
      </c>
      <c r="K176" s="15">
        <v>2350</v>
      </c>
    </row>
    <row r="177" spans="1:11">
      <c r="A177" s="15" t="s">
        <v>426</v>
      </c>
      <c r="B177" s="15" t="s">
        <v>1720</v>
      </c>
      <c r="C177" s="15">
        <v>960</v>
      </c>
      <c r="D177" s="15">
        <v>43</v>
      </c>
      <c r="E177" s="18">
        <v>70</v>
      </c>
      <c r="F177" s="15">
        <v>400000</v>
      </c>
      <c r="G177" s="15">
        <v>700000</v>
      </c>
      <c r="H177" s="15">
        <v>0.1</v>
      </c>
      <c r="I177" s="15" t="s">
        <v>875</v>
      </c>
      <c r="J177" s="15">
        <v>64</v>
      </c>
      <c r="K177" s="15">
        <v>2352</v>
      </c>
    </row>
    <row r="178" spans="1:11">
      <c r="A178" s="15" t="s">
        <v>426</v>
      </c>
      <c r="B178" s="15" t="s">
        <v>1721</v>
      </c>
      <c r="C178" s="15">
        <v>960</v>
      </c>
      <c r="D178" s="15">
        <v>44</v>
      </c>
      <c r="E178" s="18">
        <v>70</v>
      </c>
      <c r="F178" s="15">
        <v>300000</v>
      </c>
      <c r="G178" s="15">
        <v>600000</v>
      </c>
      <c r="H178" s="15">
        <v>0.1</v>
      </c>
      <c r="I178" s="15" t="s">
        <v>892</v>
      </c>
      <c r="J178" s="15">
        <v>66</v>
      </c>
      <c r="K178" s="15">
        <v>2354</v>
      </c>
    </row>
    <row r="179" spans="1:11">
      <c r="A179" s="15" t="s">
        <v>426</v>
      </c>
      <c r="B179" s="15" t="s">
        <v>1722</v>
      </c>
      <c r="C179" s="15">
        <v>960</v>
      </c>
      <c r="D179" s="15">
        <v>46</v>
      </c>
      <c r="E179" s="18">
        <v>70</v>
      </c>
      <c r="F179" s="15">
        <v>400000</v>
      </c>
      <c r="G179" s="15">
        <v>700000</v>
      </c>
      <c r="H179" s="15">
        <v>0.1</v>
      </c>
      <c r="I179" s="15" t="s">
        <v>915</v>
      </c>
      <c r="J179" s="15">
        <v>69</v>
      </c>
      <c r="K179" s="15">
        <v>2356</v>
      </c>
    </row>
    <row r="180" spans="1:11">
      <c r="A180" s="15" t="s">
        <v>426</v>
      </c>
      <c r="B180" s="15" t="s">
        <v>1714</v>
      </c>
      <c r="C180" s="15">
        <v>960</v>
      </c>
      <c r="D180" s="15">
        <v>48</v>
      </c>
      <c r="E180" s="18">
        <v>70</v>
      </c>
      <c r="F180" s="15">
        <v>450000</v>
      </c>
      <c r="G180" s="15">
        <v>700000</v>
      </c>
      <c r="H180" s="15">
        <v>0.1</v>
      </c>
      <c r="I180" s="15" t="s">
        <v>916</v>
      </c>
      <c r="J180" s="15">
        <v>72</v>
      </c>
      <c r="K180" s="15">
        <v>2358</v>
      </c>
    </row>
    <row r="181" spans="1:11">
      <c r="A181" s="15" t="s">
        <v>426</v>
      </c>
      <c r="B181" s="15" t="s">
        <v>1723</v>
      </c>
      <c r="C181" s="15">
        <v>1040</v>
      </c>
      <c r="D181" s="15">
        <v>44</v>
      </c>
      <c r="E181" s="18">
        <v>70</v>
      </c>
      <c r="F181" s="15">
        <v>240000</v>
      </c>
      <c r="G181" s="15">
        <v>500000</v>
      </c>
      <c r="H181" s="15">
        <v>0.1</v>
      </c>
      <c r="I181" s="15" t="s">
        <v>890</v>
      </c>
      <c r="J181" s="15">
        <v>66</v>
      </c>
      <c r="K181" s="15">
        <v>2355</v>
      </c>
    </row>
    <row r="182" spans="1:11">
      <c r="A182" s="15" t="s">
        <v>426</v>
      </c>
      <c r="B182" s="15" t="s">
        <v>1725</v>
      </c>
      <c r="C182" s="15">
        <v>1040</v>
      </c>
      <c r="D182" s="15">
        <v>46</v>
      </c>
      <c r="E182" s="18">
        <v>70</v>
      </c>
      <c r="F182" s="15">
        <v>350000</v>
      </c>
      <c r="G182" s="15">
        <v>600000</v>
      </c>
      <c r="H182" s="15">
        <v>0.1</v>
      </c>
      <c r="I182" s="15" t="s">
        <v>911</v>
      </c>
      <c r="J182" s="15">
        <v>69</v>
      </c>
      <c r="K182" s="15">
        <v>2357</v>
      </c>
    </row>
    <row r="183" spans="1:11">
      <c r="A183" s="15" t="s">
        <v>426</v>
      </c>
      <c r="B183" s="15" t="s">
        <v>1726</v>
      </c>
      <c r="C183" s="15">
        <v>1040</v>
      </c>
      <c r="D183" s="15">
        <v>48</v>
      </c>
      <c r="E183" s="18">
        <v>70</v>
      </c>
      <c r="F183" s="15">
        <v>400000</v>
      </c>
      <c r="G183" s="15">
        <v>700000</v>
      </c>
      <c r="H183" s="15">
        <v>0.1</v>
      </c>
      <c r="I183" s="15" t="s">
        <v>874</v>
      </c>
      <c r="J183" s="15">
        <v>72</v>
      </c>
      <c r="K183" s="15">
        <v>2359</v>
      </c>
    </row>
    <row r="184" spans="1:11">
      <c r="A184" s="15" t="s">
        <v>426</v>
      </c>
      <c r="B184" s="15" t="s">
        <v>1727</v>
      </c>
      <c r="C184" s="15">
        <v>1040</v>
      </c>
      <c r="D184" s="15">
        <v>55</v>
      </c>
      <c r="E184" s="18">
        <v>70</v>
      </c>
      <c r="F184" s="15">
        <v>350000</v>
      </c>
      <c r="G184" s="15">
        <v>600000</v>
      </c>
      <c r="H184" s="15">
        <v>0.1</v>
      </c>
      <c r="I184" s="15" t="s">
        <v>891</v>
      </c>
      <c r="J184" s="15">
        <v>82</v>
      </c>
      <c r="K184" s="15">
        <v>2361</v>
      </c>
    </row>
    <row r="185" spans="1:11">
      <c r="A185" s="15" t="s">
        <v>426</v>
      </c>
      <c r="B185" s="15" t="s">
        <v>1728</v>
      </c>
      <c r="C185" s="15">
        <v>1040</v>
      </c>
      <c r="D185" s="15">
        <v>56</v>
      </c>
      <c r="E185" s="18">
        <v>70</v>
      </c>
      <c r="F185" s="15">
        <v>400000</v>
      </c>
      <c r="G185" s="15">
        <v>600000</v>
      </c>
      <c r="H185" s="15">
        <v>0.1</v>
      </c>
      <c r="I185" s="15" t="s">
        <v>892</v>
      </c>
      <c r="J185" s="15">
        <v>84</v>
      </c>
      <c r="K185" s="15">
        <v>2363</v>
      </c>
    </row>
    <row r="186" spans="1:11">
      <c r="A186" s="15" t="s">
        <v>426</v>
      </c>
      <c r="B186" s="15" t="s">
        <v>1729</v>
      </c>
      <c r="C186" s="15">
        <v>1040</v>
      </c>
      <c r="D186" s="15">
        <v>57</v>
      </c>
      <c r="E186" s="18">
        <v>90</v>
      </c>
      <c r="F186" s="15">
        <v>450000</v>
      </c>
      <c r="G186" s="15">
        <v>700000</v>
      </c>
      <c r="H186" s="15">
        <v>0.1</v>
      </c>
      <c r="I186" s="15" t="s">
        <v>893</v>
      </c>
      <c r="J186" s="15">
        <v>86</v>
      </c>
      <c r="K186" s="15">
        <v>2365</v>
      </c>
    </row>
    <row r="187" spans="1:11">
      <c r="A187" s="15" t="s">
        <v>426</v>
      </c>
      <c r="B187" s="15" t="s">
        <v>1730</v>
      </c>
      <c r="C187" s="15">
        <v>1040</v>
      </c>
      <c r="D187" s="15">
        <v>58</v>
      </c>
      <c r="E187" s="18">
        <v>90</v>
      </c>
      <c r="F187" s="15">
        <v>400000</v>
      </c>
      <c r="G187" s="15">
        <v>700000</v>
      </c>
      <c r="H187" s="15">
        <v>0.1</v>
      </c>
      <c r="I187" s="15" t="s">
        <v>915</v>
      </c>
      <c r="J187" s="15">
        <v>87</v>
      </c>
      <c r="K187" s="15">
        <v>2367</v>
      </c>
    </row>
    <row r="188" spans="1:11">
      <c r="A188" s="15" t="s">
        <v>426</v>
      </c>
      <c r="B188" s="15" t="s">
        <v>1731</v>
      </c>
      <c r="C188" s="15">
        <v>1040</v>
      </c>
      <c r="D188" s="15">
        <v>59</v>
      </c>
      <c r="E188" s="18">
        <v>90</v>
      </c>
      <c r="F188" s="15">
        <v>450000</v>
      </c>
      <c r="G188" s="15">
        <v>700000</v>
      </c>
      <c r="H188" s="15">
        <v>0.1</v>
      </c>
      <c r="I188" s="15" t="s">
        <v>916</v>
      </c>
      <c r="J188" s="15">
        <v>89</v>
      </c>
      <c r="K188" s="15">
        <v>2369</v>
      </c>
    </row>
    <row r="189" spans="1:11">
      <c r="A189" s="15" t="s">
        <v>426</v>
      </c>
      <c r="B189" s="15" t="s">
        <v>1732</v>
      </c>
      <c r="C189" s="15">
        <v>1040</v>
      </c>
      <c r="D189" s="15">
        <v>60</v>
      </c>
      <c r="E189" s="18">
        <v>90</v>
      </c>
      <c r="F189" s="15">
        <v>500000</v>
      </c>
      <c r="G189" s="15">
        <v>700000</v>
      </c>
      <c r="H189" s="15">
        <v>0.1</v>
      </c>
      <c r="I189" s="15" t="s">
        <v>894</v>
      </c>
      <c r="J189" s="15">
        <v>90</v>
      </c>
      <c r="K189" s="15">
        <v>2371</v>
      </c>
    </row>
    <row r="190" spans="1:11">
      <c r="A190" s="15" t="s">
        <v>426</v>
      </c>
      <c r="B190" s="15" t="s">
        <v>1724</v>
      </c>
      <c r="C190" s="15">
        <v>1040</v>
      </c>
      <c r="D190" s="15">
        <v>62</v>
      </c>
      <c r="E190" s="18">
        <v>90</v>
      </c>
      <c r="F190" s="15">
        <v>500000</v>
      </c>
      <c r="G190" s="15">
        <v>700000</v>
      </c>
      <c r="H190" s="15">
        <v>0.1</v>
      </c>
      <c r="I190" s="15" t="s">
        <v>920</v>
      </c>
      <c r="J190" s="15">
        <v>93</v>
      </c>
      <c r="K190" s="15">
        <v>2373</v>
      </c>
    </row>
    <row r="191" spans="1:11">
      <c r="A191" s="15" t="s">
        <v>426</v>
      </c>
      <c r="B191" s="15" t="s">
        <v>1733</v>
      </c>
      <c r="C191" s="15">
        <v>2350</v>
      </c>
      <c r="D191" s="15">
        <v>58</v>
      </c>
      <c r="E191" s="18">
        <v>90</v>
      </c>
      <c r="F191" s="15">
        <v>400000</v>
      </c>
      <c r="G191" s="15">
        <v>700000</v>
      </c>
      <c r="H191" s="15">
        <v>0.1</v>
      </c>
      <c r="I191" s="15" t="s">
        <v>916</v>
      </c>
      <c r="J191" s="15">
        <v>87</v>
      </c>
      <c r="K191" s="15">
        <v>2364</v>
      </c>
    </row>
    <row r="192" spans="1:11">
      <c r="A192" s="15" t="s">
        <v>426</v>
      </c>
      <c r="B192" s="15" t="s">
        <v>1734</v>
      </c>
      <c r="C192" s="15">
        <v>10</v>
      </c>
      <c r="D192" s="15">
        <v>1</v>
      </c>
      <c r="E192" s="18">
        <v>2</v>
      </c>
      <c r="F192" s="15">
        <v>1</v>
      </c>
      <c r="G192" s="15">
        <v>5000</v>
      </c>
      <c r="H192" s="15">
        <v>0.1</v>
      </c>
      <c r="I192" s="15" t="s">
        <v>3496</v>
      </c>
      <c r="J192" s="15">
        <v>1</v>
      </c>
      <c r="K192" s="15">
        <v>2261</v>
      </c>
    </row>
    <row r="193" spans="1:11">
      <c r="A193" s="15" t="s">
        <v>426</v>
      </c>
      <c r="B193" s="15" t="s">
        <v>1735</v>
      </c>
      <c r="C193" s="15">
        <v>20</v>
      </c>
      <c r="D193" s="15">
        <v>2</v>
      </c>
      <c r="E193" s="18">
        <v>2</v>
      </c>
      <c r="F193" s="15">
        <v>1</v>
      </c>
      <c r="G193" s="15">
        <v>5000</v>
      </c>
      <c r="H193" s="15">
        <v>0.1</v>
      </c>
      <c r="I193" s="15" t="s">
        <v>863</v>
      </c>
      <c r="J193" s="15">
        <v>1</v>
      </c>
      <c r="K193" s="15">
        <v>2265</v>
      </c>
    </row>
    <row r="194" spans="1:11">
      <c r="A194" s="15" t="s">
        <v>426</v>
      </c>
      <c r="B194" s="15" t="s">
        <v>1736</v>
      </c>
      <c r="C194" s="15">
        <v>30</v>
      </c>
      <c r="D194" s="15">
        <v>3</v>
      </c>
      <c r="E194" s="18">
        <v>2</v>
      </c>
      <c r="F194" s="15">
        <v>1</v>
      </c>
      <c r="G194" s="15">
        <v>5000</v>
      </c>
      <c r="H194" s="15">
        <v>0.1</v>
      </c>
      <c r="I194" s="15" t="s">
        <v>3482</v>
      </c>
      <c r="J194" s="15">
        <v>1.5</v>
      </c>
      <c r="K194" s="15">
        <v>2270</v>
      </c>
    </row>
    <row r="195" spans="1:11">
      <c r="A195" s="53" t="s">
        <v>426</v>
      </c>
      <c r="B195" s="53" t="s">
        <v>3835</v>
      </c>
      <c r="C195" s="53">
        <v>14240</v>
      </c>
      <c r="D195" s="53">
        <v>16</v>
      </c>
      <c r="E195" s="18">
        <v>0</v>
      </c>
      <c r="F195" s="53">
        <v>5000</v>
      </c>
      <c r="G195" s="53">
        <v>700000</v>
      </c>
      <c r="H195" s="53">
        <v>0.7</v>
      </c>
      <c r="I195" s="53"/>
      <c r="J195" s="53">
        <v>17</v>
      </c>
      <c r="K195" s="53">
        <v>2238</v>
      </c>
    </row>
    <row r="196" spans="1:11">
      <c r="A196" s="53" t="s">
        <v>426</v>
      </c>
      <c r="B196" s="53" t="s">
        <v>3856</v>
      </c>
      <c r="C196" s="53">
        <v>16000</v>
      </c>
      <c r="D196" s="53">
        <v>16</v>
      </c>
      <c r="E196" s="18">
        <v>0</v>
      </c>
      <c r="F196" s="53">
        <v>5000</v>
      </c>
      <c r="G196" s="53">
        <v>700000</v>
      </c>
      <c r="H196" s="53">
        <v>0.5</v>
      </c>
      <c r="I196" s="53"/>
      <c r="J196" s="53">
        <v>16.5</v>
      </c>
      <c r="K196" s="53">
        <v>2251</v>
      </c>
    </row>
    <row r="197" spans="1:11">
      <c r="A197" s="53" t="s">
        <v>426</v>
      </c>
      <c r="B197" s="53" t="s">
        <v>3836</v>
      </c>
      <c r="C197" s="53">
        <v>15300</v>
      </c>
      <c r="D197" s="53">
        <v>24</v>
      </c>
      <c r="E197" s="18">
        <v>0</v>
      </c>
      <c r="F197" s="53">
        <v>5000</v>
      </c>
      <c r="G197" s="53">
        <v>700000</v>
      </c>
      <c r="H197" s="53">
        <v>2</v>
      </c>
      <c r="I197" s="53"/>
      <c r="J197" s="53">
        <v>26</v>
      </c>
      <c r="K197" s="53">
        <v>2253</v>
      </c>
    </row>
    <row r="198" spans="1:11">
      <c r="A198" s="53" t="s">
        <v>426</v>
      </c>
      <c r="B198" s="53" t="s">
        <v>3857</v>
      </c>
      <c r="C198" s="53">
        <v>24000</v>
      </c>
      <c r="D198" s="53">
        <v>24</v>
      </c>
      <c r="E198" s="18">
        <v>0</v>
      </c>
      <c r="F198" s="53">
        <v>5000</v>
      </c>
      <c r="G198" s="53">
        <v>700000</v>
      </c>
      <c r="H198" s="53">
        <v>0.5</v>
      </c>
      <c r="I198" s="53"/>
      <c r="J198" s="53">
        <v>23</v>
      </c>
      <c r="K198" s="53">
        <v>2253</v>
      </c>
    </row>
    <row r="199" spans="1:11">
      <c r="A199" s="53" t="s">
        <v>426</v>
      </c>
      <c r="B199" s="53" t="s">
        <v>3837</v>
      </c>
      <c r="C199" s="53">
        <v>16360</v>
      </c>
      <c r="D199" s="53">
        <v>32</v>
      </c>
      <c r="E199" s="18">
        <v>0</v>
      </c>
      <c r="F199" s="53">
        <v>5000</v>
      </c>
      <c r="G199" s="53">
        <v>700000</v>
      </c>
      <c r="H199" s="53">
        <v>4</v>
      </c>
      <c r="I199" s="53"/>
      <c r="J199" s="53">
        <v>34</v>
      </c>
      <c r="K199" s="53">
        <v>2260</v>
      </c>
    </row>
    <row r="200" spans="1:11">
      <c r="A200" s="53" t="s">
        <v>426</v>
      </c>
      <c r="B200" s="53" t="s">
        <v>3838</v>
      </c>
      <c r="C200" s="53">
        <v>18480</v>
      </c>
      <c r="D200" s="53">
        <v>40</v>
      </c>
      <c r="E200" s="18">
        <v>0</v>
      </c>
      <c r="F200" s="53">
        <v>5000</v>
      </c>
      <c r="G200" s="53">
        <v>700000</v>
      </c>
      <c r="H200" s="53">
        <v>6</v>
      </c>
      <c r="I200" s="53"/>
      <c r="J200" s="53">
        <v>43</v>
      </c>
      <c r="K200" s="53">
        <v>2262</v>
      </c>
    </row>
    <row r="201" spans="1:11">
      <c r="A201" s="53" t="s">
        <v>426</v>
      </c>
      <c r="B201" s="53" t="s">
        <v>3839</v>
      </c>
      <c r="C201" s="53">
        <v>42400</v>
      </c>
      <c r="D201" s="53">
        <v>48</v>
      </c>
      <c r="E201" s="18">
        <v>0</v>
      </c>
      <c r="F201" s="53">
        <v>5000</v>
      </c>
      <c r="G201" s="53">
        <v>700000</v>
      </c>
      <c r="H201" s="53">
        <v>7</v>
      </c>
      <c r="I201" s="53"/>
      <c r="J201" s="53">
        <v>52</v>
      </c>
      <c r="K201" s="53">
        <v>2267</v>
      </c>
    </row>
    <row r="202" spans="1:11">
      <c r="A202" s="53" t="s">
        <v>426</v>
      </c>
      <c r="B202" s="53" t="s">
        <v>3841</v>
      </c>
      <c r="C202" s="53">
        <v>60400</v>
      </c>
      <c r="D202" s="53">
        <v>56</v>
      </c>
      <c r="E202" s="18">
        <v>0</v>
      </c>
      <c r="F202" s="53">
        <v>5000</v>
      </c>
      <c r="G202" s="53">
        <v>700000</v>
      </c>
      <c r="H202" s="53">
        <v>8</v>
      </c>
      <c r="I202" s="53"/>
      <c r="J202" s="53">
        <v>60</v>
      </c>
      <c r="K202" s="53">
        <v>2270</v>
      </c>
    </row>
    <row r="203" spans="1:11">
      <c r="A203" s="53" t="s">
        <v>426</v>
      </c>
      <c r="B203" s="53" t="s">
        <v>3840</v>
      </c>
      <c r="C203" s="53">
        <v>102400</v>
      </c>
      <c r="D203" s="53">
        <v>64</v>
      </c>
      <c r="E203" s="18">
        <v>0</v>
      </c>
      <c r="F203" s="53">
        <v>5000</v>
      </c>
      <c r="G203" s="53">
        <v>700000</v>
      </c>
      <c r="H203" s="53">
        <v>10</v>
      </c>
      <c r="I203" s="53"/>
      <c r="J203" s="53">
        <v>69</v>
      </c>
      <c r="K203" s="53">
        <v>2275</v>
      </c>
    </row>
    <row r="204" spans="1:11">
      <c r="A204" s="53" t="s">
        <v>426</v>
      </c>
      <c r="B204" s="53" t="s">
        <v>3858</v>
      </c>
      <c r="C204" s="53">
        <v>225500</v>
      </c>
      <c r="D204" s="53">
        <v>72</v>
      </c>
      <c r="E204" s="18">
        <v>0</v>
      </c>
      <c r="F204" s="53">
        <v>5000</v>
      </c>
      <c r="G204" s="53">
        <v>700000</v>
      </c>
      <c r="H204" s="53">
        <v>15</v>
      </c>
      <c r="I204" s="53"/>
      <c r="J204" s="53">
        <v>77</v>
      </c>
      <c r="K204" s="53">
        <v>2281</v>
      </c>
    </row>
    <row r="205" spans="1:11">
      <c r="A205" s="53" t="s">
        <v>426</v>
      </c>
      <c r="B205" s="53" t="s">
        <v>3842</v>
      </c>
      <c r="C205" s="53">
        <v>141000</v>
      </c>
      <c r="D205" s="53">
        <v>50</v>
      </c>
      <c r="E205" s="18">
        <v>0</v>
      </c>
      <c r="F205" s="53">
        <v>5000</v>
      </c>
      <c r="G205" s="53">
        <v>700000</v>
      </c>
      <c r="H205" s="53">
        <v>7.5</v>
      </c>
      <c r="I205" s="53"/>
      <c r="J205" s="53">
        <v>54</v>
      </c>
      <c r="K205" s="53">
        <v>2272</v>
      </c>
    </row>
    <row r="206" spans="1:11">
      <c r="A206" s="15" t="s">
        <v>427</v>
      </c>
      <c r="B206" s="15" t="s">
        <v>1755</v>
      </c>
      <c r="C206" s="15">
        <v>330</v>
      </c>
      <c r="D206" s="15">
        <v>1</v>
      </c>
      <c r="E206" s="18">
        <v>3</v>
      </c>
      <c r="F206" s="15">
        <v>1</v>
      </c>
      <c r="G206" s="15">
        <v>40000</v>
      </c>
      <c r="H206" s="15">
        <v>0.1</v>
      </c>
      <c r="I206" s="15" t="s">
        <v>3497</v>
      </c>
      <c r="J206" s="15">
        <v>2</v>
      </c>
      <c r="K206" s="15">
        <v>2209</v>
      </c>
    </row>
    <row r="207" spans="1:11">
      <c r="A207" s="15" t="s">
        <v>427</v>
      </c>
      <c r="B207" s="15" t="s">
        <v>1756</v>
      </c>
      <c r="C207" s="15">
        <v>330</v>
      </c>
      <c r="D207" s="15">
        <v>2</v>
      </c>
      <c r="E207" s="18">
        <v>3</v>
      </c>
      <c r="F207" s="15">
        <v>5000</v>
      </c>
      <c r="G207" s="15">
        <v>100000</v>
      </c>
      <c r="H207" s="15">
        <v>0.1</v>
      </c>
      <c r="I207" s="15" t="s">
        <v>3498</v>
      </c>
      <c r="J207" s="15">
        <v>3</v>
      </c>
      <c r="K207" s="15">
        <v>2210</v>
      </c>
    </row>
    <row r="208" spans="1:11">
      <c r="A208" s="15" t="s">
        <v>427</v>
      </c>
      <c r="B208" s="15" t="s">
        <v>1757</v>
      </c>
      <c r="C208" s="15">
        <v>330</v>
      </c>
      <c r="D208" s="15">
        <v>3</v>
      </c>
      <c r="E208" s="18">
        <v>3</v>
      </c>
      <c r="F208" s="15">
        <v>5000</v>
      </c>
      <c r="G208" s="15">
        <v>80000</v>
      </c>
      <c r="H208" s="15">
        <v>0.1</v>
      </c>
      <c r="I208" s="15" t="s">
        <v>3499</v>
      </c>
      <c r="J208" s="15">
        <v>4</v>
      </c>
      <c r="K208" s="15">
        <v>2221</v>
      </c>
    </row>
    <row r="209" spans="1:11">
      <c r="A209" s="15" t="s">
        <v>427</v>
      </c>
      <c r="B209" s="15" t="s">
        <v>1758</v>
      </c>
      <c r="C209" s="15">
        <v>395</v>
      </c>
      <c r="D209" s="15">
        <v>2</v>
      </c>
      <c r="E209" s="18">
        <v>3</v>
      </c>
      <c r="F209" s="15">
        <v>15000</v>
      </c>
      <c r="G209" s="15">
        <v>120000</v>
      </c>
      <c r="H209" s="15">
        <v>0.1</v>
      </c>
      <c r="I209" s="15" t="s">
        <v>3498</v>
      </c>
      <c r="J209" s="15">
        <v>2</v>
      </c>
      <c r="K209" s="15">
        <v>2214</v>
      </c>
    </row>
    <row r="210" spans="1:11">
      <c r="A210" s="15" t="s">
        <v>427</v>
      </c>
      <c r="B210" s="15" t="s">
        <v>1759</v>
      </c>
      <c r="C210" s="15">
        <v>395</v>
      </c>
      <c r="D210" s="15">
        <v>3</v>
      </c>
      <c r="E210" s="18">
        <v>3</v>
      </c>
      <c r="F210" s="15">
        <v>15000</v>
      </c>
      <c r="G210" s="15">
        <v>140000</v>
      </c>
      <c r="H210" s="15">
        <v>0.1</v>
      </c>
      <c r="I210" s="15" t="s">
        <v>3500</v>
      </c>
      <c r="J210" s="15">
        <v>3</v>
      </c>
      <c r="K210" s="15">
        <v>2236</v>
      </c>
    </row>
    <row r="211" spans="1:11">
      <c r="A211" s="15" t="s">
        <v>427</v>
      </c>
      <c r="B211" s="15" t="s">
        <v>1760</v>
      </c>
      <c r="C211" s="15">
        <v>450</v>
      </c>
      <c r="D211" s="15">
        <v>2</v>
      </c>
      <c r="E211" s="18">
        <v>3</v>
      </c>
      <c r="F211" s="15">
        <v>25000</v>
      </c>
      <c r="G211" s="15">
        <v>140000</v>
      </c>
      <c r="H211" s="15">
        <v>0.1</v>
      </c>
      <c r="I211" s="15" t="s">
        <v>3499</v>
      </c>
      <c r="J211" s="15">
        <v>3</v>
      </c>
      <c r="K211" s="15">
        <v>2217</v>
      </c>
    </row>
    <row r="212" spans="1:11">
      <c r="A212" s="15" t="s">
        <v>427</v>
      </c>
      <c r="B212" s="15" t="s">
        <v>1761</v>
      </c>
      <c r="C212" s="15">
        <v>450</v>
      </c>
      <c r="D212" s="15">
        <v>4</v>
      </c>
      <c r="E212" s="18">
        <v>3</v>
      </c>
      <c r="F212" s="15">
        <v>80000</v>
      </c>
      <c r="G212" s="15">
        <v>210000</v>
      </c>
      <c r="H212" s="15">
        <v>0.1</v>
      </c>
      <c r="I212" s="15" t="s">
        <v>876</v>
      </c>
      <c r="J212" s="15">
        <v>4</v>
      </c>
      <c r="K212" s="15">
        <v>2240</v>
      </c>
    </row>
    <row r="213" spans="1:11">
      <c r="A213" s="15" t="s">
        <v>427</v>
      </c>
      <c r="B213" s="15" t="s">
        <v>1762</v>
      </c>
      <c r="C213" s="15">
        <v>450</v>
      </c>
      <c r="D213" s="15">
        <v>5</v>
      </c>
      <c r="E213" s="18">
        <v>7</v>
      </c>
      <c r="F213" s="15">
        <v>25000</v>
      </c>
      <c r="G213" s="15">
        <v>180000</v>
      </c>
      <c r="H213" s="15">
        <v>0.1</v>
      </c>
      <c r="I213" s="15" t="s">
        <v>3501</v>
      </c>
      <c r="J213" s="15">
        <v>6</v>
      </c>
      <c r="K213" s="15">
        <v>2255</v>
      </c>
    </row>
    <row r="214" spans="1:11">
      <c r="A214" s="15" t="s">
        <v>427</v>
      </c>
      <c r="B214" s="15" t="s">
        <v>1763</v>
      </c>
      <c r="C214" s="15">
        <v>640</v>
      </c>
      <c r="D214" s="15">
        <v>4</v>
      </c>
      <c r="E214" s="18">
        <v>20</v>
      </c>
      <c r="F214" s="15">
        <v>100000</v>
      </c>
      <c r="G214" s="15">
        <v>240000</v>
      </c>
      <c r="H214" s="15">
        <v>0.1</v>
      </c>
      <c r="I214" s="15" t="s">
        <v>3502</v>
      </c>
      <c r="J214" s="15">
        <v>6</v>
      </c>
      <c r="K214" s="15">
        <v>2253</v>
      </c>
    </row>
    <row r="215" spans="1:11">
      <c r="A215" s="15" t="s">
        <v>427</v>
      </c>
      <c r="B215" s="15" t="s">
        <v>1764</v>
      </c>
      <c r="C215" s="15">
        <v>640</v>
      </c>
      <c r="D215" s="15">
        <v>6</v>
      </c>
      <c r="E215" s="18">
        <v>20</v>
      </c>
      <c r="F215" s="15">
        <v>100000</v>
      </c>
      <c r="G215" s="15">
        <v>300000</v>
      </c>
      <c r="H215" s="15">
        <v>0.1</v>
      </c>
      <c r="I215" s="15" t="s">
        <v>931</v>
      </c>
      <c r="J215" s="15">
        <v>8</v>
      </c>
      <c r="K215" s="15">
        <v>2264</v>
      </c>
    </row>
    <row r="216" spans="1:11">
      <c r="A216" s="15" t="s">
        <v>427</v>
      </c>
      <c r="B216" s="15" t="s">
        <v>1765</v>
      </c>
      <c r="C216" s="15">
        <v>640</v>
      </c>
      <c r="D216" s="15">
        <v>9</v>
      </c>
      <c r="E216" s="18">
        <v>20</v>
      </c>
      <c r="F216" s="15">
        <v>120000</v>
      </c>
      <c r="G216" s="15">
        <v>400000</v>
      </c>
      <c r="H216" s="15">
        <v>0.1</v>
      </c>
      <c r="I216" s="15" t="s">
        <v>933</v>
      </c>
      <c r="J216" s="15">
        <v>9</v>
      </c>
      <c r="K216" s="15">
        <v>2267</v>
      </c>
    </row>
    <row r="217" spans="1:11">
      <c r="A217" s="15" t="s">
        <v>427</v>
      </c>
      <c r="B217" s="15" t="s">
        <v>1766</v>
      </c>
      <c r="C217" s="15">
        <v>880</v>
      </c>
      <c r="D217" s="15">
        <v>8</v>
      </c>
      <c r="E217" s="18">
        <v>20</v>
      </c>
      <c r="F217" s="15">
        <v>120000</v>
      </c>
      <c r="G217" s="15">
        <v>400000</v>
      </c>
      <c r="H217" s="15">
        <v>0.1</v>
      </c>
      <c r="I217" s="15" t="s">
        <v>3503</v>
      </c>
      <c r="J217" s="15">
        <v>6</v>
      </c>
      <c r="K217" s="15">
        <v>2265</v>
      </c>
    </row>
    <row r="218" spans="1:11">
      <c r="A218" s="15" t="s">
        <v>427</v>
      </c>
      <c r="B218" s="15" t="s">
        <v>1767</v>
      </c>
      <c r="C218" s="15">
        <v>880</v>
      </c>
      <c r="D218" s="15">
        <v>14</v>
      </c>
      <c r="E218" s="18">
        <v>45</v>
      </c>
      <c r="F218" s="15">
        <v>140000</v>
      </c>
      <c r="G218" s="15">
        <v>450000</v>
      </c>
      <c r="H218" s="15">
        <v>0.1</v>
      </c>
      <c r="I218" s="15" t="s">
        <v>3483</v>
      </c>
      <c r="J218" s="15">
        <v>14</v>
      </c>
      <c r="K218" s="15">
        <v>2272</v>
      </c>
    </row>
    <row r="219" spans="1:11">
      <c r="A219" s="15" t="s">
        <v>427</v>
      </c>
      <c r="B219" s="15" t="s">
        <v>1768</v>
      </c>
      <c r="C219" s="15">
        <v>880</v>
      </c>
      <c r="D219" s="15">
        <v>18</v>
      </c>
      <c r="E219" s="18">
        <v>45</v>
      </c>
      <c r="F219" s="15">
        <v>160000</v>
      </c>
      <c r="G219" s="15">
        <v>500000</v>
      </c>
      <c r="H219" s="15">
        <v>0.1</v>
      </c>
      <c r="I219" s="15" t="s">
        <v>901</v>
      </c>
      <c r="J219" s="15">
        <v>18</v>
      </c>
      <c r="K219" s="15">
        <v>2278</v>
      </c>
    </row>
    <row r="220" spans="1:11">
      <c r="A220" s="15" t="s">
        <v>427</v>
      </c>
      <c r="B220" s="15" t="s">
        <v>1769</v>
      </c>
      <c r="C220" s="15">
        <v>1700</v>
      </c>
      <c r="D220" s="15">
        <v>10</v>
      </c>
      <c r="E220" s="18">
        <v>20</v>
      </c>
      <c r="F220" s="15">
        <v>120000</v>
      </c>
      <c r="G220" s="15">
        <v>300000</v>
      </c>
      <c r="H220" s="15">
        <v>0.1</v>
      </c>
      <c r="I220" s="15" t="s">
        <v>936</v>
      </c>
      <c r="J220" s="15">
        <v>10</v>
      </c>
      <c r="K220" s="15">
        <v>2271</v>
      </c>
    </row>
    <row r="221" spans="1:11">
      <c r="A221" s="15" t="s">
        <v>427</v>
      </c>
      <c r="B221" s="15" t="s">
        <v>1770</v>
      </c>
      <c r="C221" s="15">
        <v>1700</v>
      </c>
      <c r="D221" s="15">
        <v>16</v>
      </c>
      <c r="E221" s="18">
        <v>45</v>
      </c>
      <c r="F221" s="15">
        <v>140000</v>
      </c>
      <c r="G221" s="15">
        <v>350000</v>
      </c>
      <c r="H221" s="15">
        <v>0.1</v>
      </c>
      <c r="I221" s="15" t="s">
        <v>900</v>
      </c>
      <c r="J221" s="15">
        <v>16</v>
      </c>
      <c r="K221" s="15">
        <v>2287</v>
      </c>
    </row>
    <row r="222" spans="1:11">
      <c r="A222" s="15" t="s">
        <v>427</v>
      </c>
      <c r="B222" s="15" t="s">
        <v>1771</v>
      </c>
      <c r="C222" s="15">
        <v>1700</v>
      </c>
      <c r="D222" s="15">
        <v>22</v>
      </c>
      <c r="E222" s="18">
        <v>45</v>
      </c>
      <c r="F222" s="15">
        <v>160000</v>
      </c>
      <c r="G222" s="15">
        <v>450000</v>
      </c>
      <c r="H222" s="15">
        <v>0.1</v>
      </c>
      <c r="I222" s="15" t="s">
        <v>906</v>
      </c>
      <c r="J222" s="15">
        <v>22</v>
      </c>
      <c r="K222" s="15">
        <v>2292</v>
      </c>
    </row>
    <row r="223" spans="1:11">
      <c r="A223" s="15" t="s">
        <v>427</v>
      </c>
      <c r="B223" s="15" t="s">
        <v>1772</v>
      </c>
      <c r="C223" s="15">
        <v>2958</v>
      </c>
      <c r="D223" s="15">
        <v>17</v>
      </c>
      <c r="E223" s="18">
        <v>45</v>
      </c>
      <c r="F223" s="15">
        <v>160000</v>
      </c>
      <c r="G223" s="15">
        <v>350000</v>
      </c>
      <c r="H223" s="15">
        <v>0.1</v>
      </c>
      <c r="I223" s="15" t="s">
        <v>900</v>
      </c>
      <c r="J223" s="15">
        <v>30</v>
      </c>
      <c r="K223" s="15">
        <v>2290</v>
      </c>
    </row>
    <row r="224" spans="1:11">
      <c r="A224" s="15" t="s">
        <v>427</v>
      </c>
      <c r="B224" s="15" t="s">
        <v>1773</v>
      </c>
      <c r="C224" s="15">
        <v>2958</v>
      </c>
      <c r="D224" s="15">
        <v>23</v>
      </c>
      <c r="E224" s="18">
        <v>45</v>
      </c>
      <c r="F224" s="15">
        <v>180000</v>
      </c>
      <c r="G224" s="15">
        <v>400000</v>
      </c>
      <c r="H224" s="15">
        <v>0.1</v>
      </c>
      <c r="I224" s="15" t="s">
        <v>3504</v>
      </c>
      <c r="J224" s="15">
        <v>35</v>
      </c>
      <c r="K224" s="15">
        <v>2316</v>
      </c>
    </row>
    <row r="225" spans="1:11">
      <c r="A225" s="15" t="s">
        <v>427</v>
      </c>
      <c r="B225" s="15" t="s">
        <v>1774</v>
      </c>
      <c r="C225" s="15">
        <v>2958</v>
      </c>
      <c r="D225" s="15">
        <v>27</v>
      </c>
      <c r="E225" s="18">
        <v>55</v>
      </c>
      <c r="F225" s="15">
        <v>210000</v>
      </c>
      <c r="G225" s="15">
        <v>700000</v>
      </c>
      <c r="H225" s="15">
        <v>0.1</v>
      </c>
      <c r="I225" s="15" t="s">
        <v>942</v>
      </c>
      <c r="J225" s="15">
        <v>43</v>
      </c>
      <c r="K225" s="15">
        <v>2322</v>
      </c>
    </row>
    <row r="226" spans="1:11">
      <c r="A226" s="15" t="s">
        <v>427</v>
      </c>
      <c r="B226" s="15" t="s">
        <v>1775</v>
      </c>
      <c r="C226" s="15">
        <v>1290</v>
      </c>
      <c r="D226" s="15">
        <v>20</v>
      </c>
      <c r="E226" s="18">
        <v>20</v>
      </c>
      <c r="F226" s="15">
        <v>140000</v>
      </c>
      <c r="G226" s="15">
        <v>300000</v>
      </c>
      <c r="H226" s="15">
        <v>0.1</v>
      </c>
      <c r="I226" s="15" t="s">
        <v>3505</v>
      </c>
      <c r="J226" s="15">
        <v>28</v>
      </c>
      <c r="K226" s="15">
        <v>2333</v>
      </c>
    </row>
    <row r="227" spans="1:11">
      <c r="A227" s="15" t="s">
        <v>427</v>
      </c>
      <c r="B227" s="15" t="s">
        <v>1776</v>
      </c>
      <c r="C227" s="15">
        <v>1290</v>
      </c>
      <c r="D227" s="15">
        <v>24</v>
      </c>
      <c r="E227" s="18">
        <v>45</v>
      </c>
      <c r="F227" s="15">
        <v>160000</v>
      </c>
      <c r="G227" s="15">
        <v>350000</v>
      </c>
      <c r="H227" s="15">
        <v>0.1</v>
      </c>
      <c r="I227" s="15" t="s">
        <v>927</v>
      </c>
      <c r="J227" s="15">
        <v>37</v>
      </c>
      <c r="K227" s="15">
        <v>2334</v>
      </c>
    </row>
    <row r="228" spans="1:11">
      <c r="A228" s="15" t="s">
        <v>427</v>
      </c>
      <c r="B228" s="15" t="s">
        <v>1777</v>
      </c>
      <c r="C228" s="15">
        <v>1290</v>
      </c>
      <c r="D228" s="15">
        <v>29</v>
      </c>
      <c r="E228" s="18">
        <v>45</v>
      </c>
      <c r="F228" s="15">
        <v>180000</v>
      </c>
      <c r="G228" s="15">
        <v>500000</v>
      </c>
      <c r="H228" s="15">
        <v>0.1</v>
      </c>
      <c r="I228" s="15" t="s">
        <v>908</v>
      </c>
      <c r="J228" s="15">
        <v>46</v>
      </c>
      <c r="K228" s="15">
        <v>2343</v>
      </c>
    </row>
    <row r="229" spans="1:11">
      <c r="A229" s="15" t="s">
        <v>427</v>
      </c>
      <c r="B229" s="15" t="s">
        <v>1778</v>
      </c>
      <c r="C229" s="15">
        <v>2350</v>
      </c>
      <c r="D229" s="15">
        <v>26</v>
      </c>
      <c r="E229" s="18">
        <v>30</v>
      </c>
      <c r="F229" s="15">
        <v>180000</v>
      </c>
      <c r="G229" s="15">
        <v>400000</v>
      </c>
      <c r="H229" s="15">
        <v>0.1</v>
      </c>
      <c r="I229" s="15" t="s">
        <v>927</v>
      </c>
      <c r="J229" s="15">
        <v>38</v>
      </c>
      <c r="K229" s="15">
        <v>2337</v>
      </c>
    </row>
    <row r="230" spans="1:11">
      <c r="A230" s="15" t="s">
        <v>427</v>
      </c>
      <c r="B230" s="15" t="s">
        <v>1779</v>
      </c>
      <c r="C230" s="15">
        <v>2350</v>
      </c>
      <c r="D230" s="15">
        <v>30</v>
      </c>
      <c r="E230" s="18">
        <v>55</v>
      </c>
      <c r="F230" s="15">
        <v>240000</v>
      </c>
      <c r="G230" s="15">
        <v>500000</v>
      </c>
      <c r="H230" s="15">
        <v>0.1</v>
      </c>
      <c r="I230" s="15" t="s">
        <v>937</v>
      </c>
      <c r="J230" s="15">
        <v>49</v>
      </c>
      <c r="K230" s="15">
        <v>2340</v>
      </c>
    </row>
    <row r="231" spans="1:11">
      <c r="A231" s="15" t="s">
        <v>427</v>
      </c>
      <c r="B231" s="15" t="s">
        <v>1780</v>
      </c>
      <c r="C231" s="15">
        <v>2350</v>
      </c>
      <c r="D231" s="15">
        <v>35</v>
      </c>
      <c r="E231" s="18">
        <v>45</v>
      </c>
      <c r="F231" s="15">
        <v>300000</v>
      </c>
      <c r="G231" s="15">
        <v>600000</v>
      </c>
      <c r="H231" s="15">
        <v>0.1</v>
      </c>
      <c r="I231" s="15" t="s">
        <v>887</v>
      </c>
      <c r="J231" s="15">
        <v>57</v>
      </c>
      <c r="K231" s="15">
        <v>2346</v>
      </c>
    </row>
    <row r="232" spans="1:11">
      <c r="A232" s="15" t="s">
        <v>427</v>
      </c>
      <c r="B232" s="15" t="s">
        <v>1781</v>
      </c>
      <c r="C232" s="15">
        <v>3130</v>
      </c>
      <c r="D232" s="15">
        <v>31</v>
      </c>
      <c r="E232" s="18">
        <v>30</v>
      </c>
      <c r="F232" s="15">
        <v>210000</v>
      </c>
      <c r="G232" s="15">
        <v>450000</v>
      </c>
      <c r="H232" s="15">
        <v>0.1</v>
      </c>
      <c r="I232" s="15" t="s">
        <v>886</v>
      </c>
      <c r="J232" s="15">
        <v>50</v>
      </c>
      <c r="K232" s="15">
        <v>2341</v>
      </c>
    </row>
    <row r="233" spans="1:11">
      <c r="A233" s="15" t="s">
        <v>427</v>
      </c>
      <c r="B233" s="15" t="s">
        <v>1782</v>
      </c>
      <c r="C233" s="15">
        <v>3130</v>
      </c>
      <c r="D233" s="15">
        <v>34</v>
      </c>
      <c r="E233" s="18">
        <v>55</v>
      </c>
      <c r="F233" s="15">
        <v>240000</v>
      </c>
      <c r="G233" s="15">
        <v>500000</v>
      </c>
      <c r="H233" s="15">
        <v>0.1</v>
      </c>
      <c r="I233" s="15" t="s">
        <v>942</v>
      </c>
      <c r="J233" s="15">
        <v>55</v>
      </c>
      <c r="K233" s="15">
        <v>2344</v>
      </c>
    </row>
    <row r="234" spans="1:11">
      <c r="A234" s="15" t="s">
        <v>427</v>
      </c>
      <c r="B234" s="15" t="s">
        <v>1783</v>
      </c>
      <c r="C234" s="15">
        <v>3130</v>
      </c>
      <c r="D234" s="15">
        <v>37</v>
      </c>
      <c r="E234" s="18">
        <v>70</v>
      </c>
      <c r="F234" s="15">
        <v>350000</v>
      </c>
      <c r="G234" s="15">
        <v>600000</v>
      </c>
      <c r="H234" s="15">
        <v>0.1</v>
      </c>
      <c r="I234" s="15" t="s">
        <v>919</v>
      </c>
      <c r="J234" s="15">
        <v>62</v>
      </c>
      <c r="K234" s="15">
        <v>2350</v>
      </c>
    </row>
    <row r="235" spans="1:11">
      <c r="A235" s="15" t="s">
        <v>427</v>
      </c>
      <c r="B235" s="15" t="s">
        <v>1784</v>
      </c>
      <c r="C235" s="15">
        <v>4200</v>
      </c>
      <c r="D235" s="15">
        <v>40</v>
      </c>
      <c r="E235" s="18">
        <v>60</v>
      </c>
      <c r="F235" s="15">
        <v>240000</v>
      </c>
      <c r="G235" s="15">
        <v>600000</v>
      </c>
      <c r="H235" s="15">
        <v>0.1</v>
      </c>
      <c r="I235" s="15" t="s">
        <v>890</v>
      </c>
      <c r="J235" s="15">
        <v>78</v>
      </c>
      <c r="K235" s="15">
        <v>2347</v>
      </c>
    </row>
    <row r="236" spans="1:11">
      <c r="A236" s="15" t="s">
        <v>427</v>
      </c>
      <c r="B236" s="15" t="s">
        <v>1785</v>
      </c>
      <c r="C236" s="15">
        <v>4200</v>
      </c>
      <c r="D236" s="15">
        <v>45</v>
      </c>
      <c r="E236" s="18">
        <v>85</v>
      </c>
      <c r="F236" s="15">
        <v>300000</v>
      </c>
      <c r="G236" s="15">
        <v>700000</v>
      </c>
      <c r="H236" s="15">
        <v>0.1</v>
      </c>
      <c r="I236" s="15" t="s">
        <v>874</v>
      </c>
      <c r="J236" s="15">
        <v>103</v>
      </c>
      <c r="K236" s="15">
        <v>2351</v>
      </c>
    </row>
    <row r="237" spans="1:11">
      <c r="A237" s="15" t="s">
        <v>427</v>
      </c>
      <c r="B237" s="15" t="s">
        <v>1786</v>
      </c>
      <c r="C237" s="15">
        <v>4200</v>
      </c>
      <c r="D237" s="15">
        <v>48</v>
      </c>
      <c r="E237" s="18">
        <v>85</v>
      </c>
      <c r="F237" s="15">
        <v>350000</v>
      </c>
      <c r="G237" s="15">
        <v>600000</v>
      </c>
      <c r="H237" s="15">
        <v>0.1</v>
      </c>
      <c r="I237" s="15" t="s">
        <v>875</v>
      </c>
      <c r="J237" s="15">
        <v>121</v>
      </c>
      <c r="K237" s="15">
        <v>2367</v>
      </c>
    </row>
    <row r="238" spans="1:11">
      <c r="A238" s="15" t="s">
        <v>427</v>
      </c>
      <c r="B238" s="15" t="s">
        <v>1787</v>
      </c>
      <c r="C238" s="15">
        <v>5300</v>
      </c>
      <c r="D238" s="15">
        <v>46</v>
      </c>
      <c r="E238" s="18">
        <v>85</v>
      </c>
      <c r="F238" s="15">
        <v>350000</v>
      </c>
      <c r="G238" s="15">
        <v>700000</v>
      </c>
      <c r="H238" s="15">
        <v>0.1</v>
      </c>
      <c r="I238" s="15" t="s">
        <v>891</v>
      </c>
      <c r="J238" s="15">
        <v>115</v>
      </c>
      <c r="K238" s="15">
        <v>2359</v>
      </c>
    </row>
    <row r="239" spans="1:11">
      <c r="A239" s="15" t="s">
        <v>427</v>
      </c>
      <c r="B239" s="15" t="s">
        <v>1788</v>
      </c>
      <c r="C239" s="15">
        <v>5300</v>
      </c>
      <c r="D239" s="15">
        <v>50</v>
      </c>
      <c r="E239" s="18">
        <v>85</v>
      </c>
      <c r="F239" s="15">
        <v>400000</v>
      </c>
      <c r="G239" s="15">
        <v>700000</v>
      </c>
      <c r="H239" s="15">
        <v>0.1</v>
      </c>
      <c r="I239" s="15" t="s">
        <v>915</v>
      </c>
      <c r="J239" s="15">
        <v>208</v>
      </c>
      <c r="K239" s="15">
        <v>2363</v>
      </c>
    </row>
    <row r="240" spans="1:11">
      <c r="A240" s="15" t="s">
        <v>428</v>
      </c>
      <c r="B240" s="15" t="s">
        <v>1789</v>
      </c>
      <c r="C240" s="15">
        <v>238</v>
      </c>
      <c r="D240" s="15">
        <v>1</v>
      </c>
      <c r="E240" s="18">
        <v>5</v>
      </c>
      <c r="F240" s="15">
        <v>1</v>
      </c>
      <c r="G240" s="15">
        <v>5000</v>
      </c>
      <c r="H240" s="15">
        <v>0.1</v>
      </c>
      <c r="I240" s="15" t="s">
        <v>906</v>
      </c>
      <c r="J240" s="15">
        <v>1.4</v>
      </c>
      <c r="K240" s="15">
        <v>2230</v>
      </c>
    </row>
    <row r="241" spans="1:11">
      <c r="A241" s="15" t="s">
        <v>428</v>
      </c>
      <c r="B241" s="15" t="s">
        <v>1790</v>
      </c>
      <c r="C241" s="15">
        <v>238</v>
      </c>
      <c r="D241" s="15">
        <v>2</v>
      </c>
      <c r="E241" s="18">
        <v>5</v>
      </c>
      <c r="F241" s="15">
        <v>1</v>
      </c>
      <c r="G241" s="15">
        <v>15000</v>
      </c>
      <c r="H241" s="15">
        <v>0.1</v>
      </c>
      <c r="I241" s="15" t="s">
        <v>937</v>
      </c>
      <c r="J241" s="15">
        <v>3</v>
      </c>
      <c r="K241" s="15">
        <v>2230</v>
      </c>
    </row>
    <row r="242" spans="1:11">
      <c r="A242" s="15" t="s">
        <v>428</v>
      </c>
      <c r="B242" s="15" t="s">
        <v>1791</v>
      </c>
      <c r="C242" s="15">
        <v>363</v>
      </c>
      <c r="D242" s="15">
        <v>1</v>
      </c>
      <c r="E242" s="18">
        <v>5</v>
      </c>
      <c r="F242" s="15">
        <v>1</v>
      </c>
      <c r="G242" s="15">
        <v>40000</v>
      </c>
      <c r="H242" s="15">
        <v>0.1</v>
      </c>
      <c r="I242" s="15" t="s">
        <v>930</v>
      </c>
      <c r="J242" s="15">
        <v>1.3</v>
      </c>
      <c r="K242" s="15">
        <v>2235</v>
      </c>
    </row>
    <row r="243" spans="1:11">
      <c r="A243" s="15" t="s">
        <v>428</v>
      </c>
      <c r="B243" s="15" t="s">
        <v>1792</v>
      </c>
      <c r="C243" s="15">
        <v>363</v>
      </c>
      <c r="D243" s="15">
        <v>2</v>
      </c>
      <c r="E243" s="18">
        <v>5</v>
      </c>
      <c r="F243" s="15">
        <v>25000</v>
      </c>
      <c r="G243" s="15">
        <v>60000</v>
      </c>
      <c r="H243" s="15">
        <v>0.1</v>
      </c>
      <c r="I243" s="15" t="s">
        <v>886</v>
      </c>
      <c r="J243" s="15">
        <v>3</v>
      </c>
      <c r="K243" s="15">
        <v>2235</v>
      </c>
    </row>
    <row r="244" spans="1:11">
      <c r="A244" s="15" t="s">
        <v>428</v>
      </c>
      <c r="B244" s="15" t="s">
        <v>1793</v>
      </c>
      <c r="C244" s="15">
        <v>363</v>
      </c>
      <c r="D244" s="15">
        <v>4</v>
      </c>
      <c r="E244" s="18">
        <v>5</v>
      </c>
      <c r="F244" s="15">
        <v>60000</v>
      </c>
      <c r="G244" s="15">
        <v>100000</v>
      </c>
      <c r="H244" s="15">
        <v>0.1</v>
      </c>
      <c r="I244" s="15" t="s">
        <v>887</v>
      </c>
      <c r="J244" s="15">
        <v>5</v>
      </c>
      <c r="K244" s="15">
        <v>2235</v>
      </c>
    </row>
    <row r="245" spans="1:11">
      <c r="A245" s="15" t="s">
        <v>428</v>
      </c>
      <c r="B245" s="15" t="s">
        <v>1794</v>
      </c>
      <c r="C245" s="15">
        <v>650</v>
      </c>
      <c r="D245" s="15">
        <v>2</v>
      </c>
      <c r="E245" s="18">
        <v>5</v>
      </c>
      <c r="F245" s="15">
        <v>40000</v>
      </c>
      <c r="G245" s="15">
        <v>140000</v>
      </c>
      <c r="H245" s="15">
        <v>0.1</v>
      </c>
      <c r="I245" s="15" t="s">
        <v>942</v>
      </c>
      <c r="J245" s="15">
        <v>3</v>
      </c>
      <c r="K245" s="15">
        <v>2237</v>
      </c>
    </row>
    <row r="246" spans="1:11">
      <c r="A246" s="15" t="s">
        <v>428</v>
      </c>
      <c r="B246" s="15" t="s">
        <v>1795</v>
      </c>
      <c r="C246" s="15">
        <v>650</v>
      </c>
      <c r="D246" s="15">
        <v>3</v>
      </c>
      <c r="E246" s="18">
        <v>5</v>
      </c>
      <c r="F246" s="15">
        <v>40000</v>
      </c>
      <c r="G246" s="15">
        <v>180000</v>
      </c>
      <c r="H246" s="15">
        <v>0.1</v>
      </c>
      <c r="I246" s="15" t="s">
        <v>910</v>
      </c>
      <c r="J246" s="15">
        <v>4</v>
      </c>
      <c r="K246" s="15">
        <v>2237</v>
      </c>
    </row>
    <row r="247" spans="1:11">
      <c r="A247" s="15" t="s">
        <v>428</v>
      </c>
      <c r="B247" s="15" t="s">
        <v>1796</v>
      </c>
      <c r="C247" s="15">
        <v>650</v>
      </c>
      <c r="D247" s="15">
        <v>4</v>
      </c>
      <c r="E247" s="18">
        <v>5</v>
      </c>
      <c r="F247" s="15">
        <v>40000</v>
      </c>
      <c r="G247" s="15">
        <v>180000</v>
      </c>
      <c r="H247" s="15">
        <v>0.1</v>
      </c>
      <c r="I247" s="15" t="s">
        <v>919</v>
      </c>
      <c r="J247" s="15">
        <v>5</v>
      </c>
      <c r="K247" s="15">
        <v>2239</v>
      </c>
    </row>
    <row r="248" spans="1:11">
      <c r="A248" s="15" t="s">
        <v>428</v>
      </c>
      <c r="B248" s="15" t="s">
        <v>1797</v>
      </c>
      <c r="C248" s="15">
        <v>788</v>
      </c>
      <c r="D248" s="15">
        <v>3</v>
      </c>
      <c r="E248" s="18">
        <v>5</v>
      </c>
      <c r="F248" s="15">
        <v>40000</v>
      </c>
      <c r="G248" s="15">
        <v>140000</v>
      </c>
      <c r="H248" s="15">
        <v>0.1</v>
      </c>
      <c r="I248" s="15" t="s">
        <v>887</v>
      </c>
      <c r="J248" s="15">
        <v>4</v>
      </c>
      <c r="K248" s="15">
        <v>2238</v>
      </c>
    </row>
    <row r="249" spans="1:11">
      <c r="A249" s="15" t="s">
        <v>428</v>
      </c>
      <c r="B249" s="15" t="s">
        <v>1798</v>
      </c>
      <c r="C249" s="15">
        <v>788</v>
      </c>
      <c r="D249" s="15">
        <v>6</v>
      </c>
      <c r="E249" s="18">
        <v>10</v>
      </c>
      <c r="F249" s="15">
        <v>140000</v>
      </c>
      <c r="G249" s="15">
        <v>240000</v>
      </c>
      <c r="H249" s="15">
        <v>0.1</v>
      </c>
      <c r="I249" s="15" t="s">
        <v>888</v>
      </c>
      <c r="J249" s="15">
        <v>8</v>
      </c>
      <c r="K249" s="15">
        <v>2238</v>
      </c>
    </row>
    <row r="250" spans="1:11">
      <c r="A250" s="15" t="s">
        <v>428</v>
      </c>
      <c r="B250" s="15" t="s">
        <v>1799</v>
      </c>
      <c r="C250" s="15">
        <v>788</v>
      </c>
      <c r="D250" s="15">
        <v>8</v>
      </c>
      <c r="E250" s="18">
        <v>10</v>
      </c>
      <c r="F250" s="15">
        <v>210000</v>
      </c>
      <c r="G250" s="15">
        <v>450000</v>
      </c>
      <c r="H250" s="15">
        <v>0.1</v>
      </c>
      <c r="I250" s="15" t="s">
        <v>890</v>
      </c>
      <c r="J250" s="15">
        <v>10</v>
      </c>
      <c r="K250" s="15">
        <v>2241</v>
      </c>
    </row>
    <row r="251" spans="1:11">
      <c r="A251" s="15" t="s">
        <v>428</v>
      </c>
      <c r="B251" s="15" t="s">
        <v>1800</v>
      </c>
      <c r="C251" s="15">
        <v>788</v>
      </c>
      <c r="D251" s="15">
        <v>13</v>
      </c>
      <c r="E251" s="18">
        <v>20</v>
      </c>
      <c r="F251" s="15">
        <v>100000</v>
      </c>
      <c r="G251" s="15">
        <v>400000</v>
      </c>
      <c r="H251" s="15">
        <v>0.1</v>
      </c>
      <c r="I251" s="15" t="s">
        <v>875</v>
      </c>
      <c r="J251" s="15">
        <v>17</v>
      </c>
      <c r="K251" s="15">
        <v>2250</v>
      </c>
    </row>
    <row r="252" spans="1:11">
      <c r="A252" s="15" t="s">
        <v>428</v>
      </c>
      <c r="B252" s="15" t="s">
        <v>1801</v>
      </c>
      <c r="C252" s="15">
        <v>950</v>
      </c>
      <c r="D252" s="15">
        <v>4</v>
      </c>
      <c r="E252" s="18">
        <v>5</v>
      </c>
      <c r="F252" s="15">
        <v>100000</v>
      </c>
      <c r="G252" s="15">
        <v>180000</v>
      </c>
      <c r="H252" s="15">
        <v>0.1</v>
      </c>
      <c r="I252" s="15" t="s">
        <v>889</v>
      </c>
      <c r="J252" s="15">
        <v>6</v>
      </c>
      <c r="K252" s="15">
        <v>2245</v>
      </c>
    </row>
    <row r="253" spans="1:11">
      <c r="A253" s="15" t="s">
        <v>428</v>
      </c>
      <c r="B253" s="15" t="s">
        <v>1802</v>
      </c>
      <c r="C253" s="15">
        <v>950</v>
      </c>
      <c r="D253" s="15">
        <v>7</v>
      </c>
      <c r="E253" s="18">
        <v>10</v>
      </c>
      <c r="F253" s="15">
        <v>140000</v>
      </c>
      <c r="G253" s="15">
        <v>240000</v>
      </c>
      <c r="H253" s="15">
        <v>0.1</v>
      </c>
      <c r="I253" s="15" t="s">
        <v>914</v>
      </c>
      <c r="J253" s="15">
        <v>9</v>
      </c>
      <c r="K253" s="15">
        <v>2245</v>
      </c>
    </row>
    <row r="254" spans="1:11">
      <c r="A254" s="15" t="s">
        <v>428</v>
      </c>
      <c r="B254" s="15" t="s">
        <v>1803</v>
      </c>
      <c r="C254" s="15">
        <v>950</v>
      </c>
      <c r="D254" s="15">
        <v>10</v>
      </c>
      <c r="E254" s="18">
        <v>20</v>
      </c>
      <c r="F254" s="15">
        <v>210000</v>
      </c>
      <c r="G254" s="15">
        <v>450000</v>
      </c>
      <c r="H254" s="15">
        <v>0.1</v>
      </c>
      <c r="I254" s="15" t="s">
        <v>891</v>
      </c>
      <c r="J254" s="15">
        <v>13</v>
      </c>
      <c r="K254" s="15">
        <v>2249</v>
      </c>
    </row>
    <row r="255" spans="1:11">
      <c r="A255" s="15" t="s">
        <v>428</v>
      </c>
      <c r="B255" s="15" t="s">
        <v>1804</v>
      </c>
      <c r="C255" s="15">
        <v>950</v>
      </c>
      <c r="D255" s="15">
        <v>16</v>
      </c>
      <c r="E255" s="18">
        <v>40</v>
      </c>
      <c r="F255" s="15">
        <v>180000</v>
      </c>
      <c r="G255" s="15">
        <v>500000</v>
      </c>
      <c r="H255" s="15">
        <v>0.1</v>
      </c>
      <c r="I255" s="15" t="s">
        <v>893</v>
      </c>
      <c r="J255" s="15">
        <v>21</v>
      </c>
      <c r="K255" s="15">
        <v>2254</v>
      </c>
    </row>
    <row r="256" spans="1:11">
      <c r="A256" s="15" t="s">
        <v>428</v>
      </c>
      <c r="B256" s="15" t="s">
        <v>1805</v>
      </c>
      <c r="C256" s="15">
        <v>1070</v>
      </c>
      <c r="D256" s="15">
        <v>5</v>
      </c>
      <c r="E256" s="18">
        <v>10</v>
      </c>
      <c r="F256" s="15">
        <v>100000</v>
      </c>
      <c r="G256" s="15">
        <v>210000</v>
      </c>
      <c r="H256" s="15">
        <v>0.1</v>
      </c>
      <c r="I256" s="15" t="s">
        <v>937</v>
      </c>
      <c r="J256" s="15">
        <v>7</v>
      </c>
      <c r="K256" s="15">
        <v>2248</v>
      </c>
    </row>
    <row r="257" spans="1:11">
      <c r="A257" s="15" t="s">
        <v>428</v>
      </c>
      <c r="B257" s="15" t="s">
        <v>1806</v>
      </c>
      <c r="C257" s="15">
        <v>1070</v>
      </c>
      <c r="D257" s="15">
        <v>10</v>
      </c>
      <c r="E257" s="18">
        <v>10</v>
      </c>
      <c r="F257" s="15">
        <v>180000</v>
      </c>
      <c r="G257" s="15">
        <v>350000</v>
      </c>
      <c r="H257" s="15">
        <v>0.1</v>
      </c>
      <c r="I257" s="15" t="s">
        <v>874</v>
      </c>
      <c r="J257" s="15">
        <v>14</v>
      </c>
      <c r="K257" s="15">
        <v>2250</v>
      </c>
    </row>
    <row r="258" spans="1:11">
      <c r="A258" s="15" t="s">
        <v>428</v>
      </c>
      <c r="B258" s="15" t="s">
        <v>1807</v>
      </c>
      <c r="C258" s="15">
        <v>1070</v>
      </c>
      <c r="D258" s="15">
        <v>15</v>
      </c>
      <c r="E258" s="18">
        <v>40</v>
      </c>
      <c r="F258" s="15">
        <v>160000</v>
      </c>
      <c r="G258" s="15">
        <v>350000</v>
      </c>
      <c r="H258" s="15">
        <v>0.1</v>
      </c>
      <c r="I258" s="15" t="s">
        <v>892</v>
      </c>
      <c r="J258" s="15">
        <v>20</v>
      </c>
      <c r="K258" s="15">
        <v>2250</v>
      </c>
    </row>
    <row r="259" spans="1:11">
      <c r="A259" s="15" t="s">
        <v>428</v>
      </c>
      <c r="B259" s="15" t="s">
        <v>1808</v>
      </c>
      <c r="C259" s="15">
        <v>1070</v>
      </c>
      <c r="D259" s="15">
        <v>20</v>
      </c>
      <c r="E259" s="18">
        <v>80</v>
      </c>
      <c r="F259" s="15">
        <v>180000</v>
      </c>
      <c r="G259" s="15">
        <v>400000</v>
      </c>
      <c r="H259" s="15">
        <v>0.1</v>
      </c>
      <c r="I259" s="15" t="s">
        <v>915</v>
      </c>
      <c r="J259" s="15">
        <v>27</v>
      </c>
      <c r="K259" s="15">
        <v>2265</v>
      </c>
    </row>
    <row r="260" spans="1:11">
      <c r="A260" s="15" t="s">
        <v>428</v>
      </c>
      <c r="B260" s="15" t="s">
        <v>1809</v>
      </c>
      <c r="C260" s="15">
        <v>1065</v>
      </c>
      <c r="D260" s="15">
        <v>12</v>
      </c>
      <c r="E260" s="18">
        <v>40</v>
      </c>
      <c r="F260" s="15">
        <v>120000</v>
      </c>
      <c r="G260" s="15">
        <v>400000</v>
      </c>
      <c r="H260" s="15">
        <v>0.1</v>
      </c>
      <c r="I260" s="15" t="s">
        <v>893</v>
      </c>
      <c r="J260" s="15">
        <v>16</v>
      </c>
      <c r="K260" s="15">
        <v>2260</v>
      </c>
    </row>
    <row r="261" spans="1:11">
      <c r="A261" s="15" t="s">
        <v>428</v>
      </c>
      <c r="B261" s="15" t="s">
        <v>1810</v>
      </c>
      <c r="C261" s="15">
        <v>1065</v>
      </c>
      <c r="D261" s="15">
        <v>18</v>
      </c>
      <c r="E261" s="18">
        <v>100</v>
      </c>
      <c r="F261" s="15">
        <v>140000</v>
      </c>
      <c r="G261" s="15">
        <v>500000</v>
      </c>
      <c r="H261" s="15">
        <v>0.1</v>
      </c>
      <c r="I261" s="15" t="s">
        <v>916</v>
      </c>
      <c r="J261" s="15">
        <v>24</v>
      </c>
      <c r="K261" s="15">
        <v>2266</v>
      </c>
    </row>
    <row r="262" spans="1:11">
      <c r="A262" s="15" t="s">
        <v>428</v>
      </c>
      <c r="B262" s="15" t="s">
        <v>1811</v>
      </c>
      <c r="C262" s="15">
        <v>1065</v>
      </c>
      <c r="D262" s="15">
        <v>28</v>
      </c>
      <c r="E262" s="18">
        <v>135</v>
      </c>
      <c r="F262" s="15">
        <v>180000</v>
      </c>
      <c r="G262" s="15">
        <v>700000</v>
      </c>
      <c r="H262" s="15">
        <v>0.1</v>
      </c>
      <c r="I262" s="15" t="s">
        <v>920</v>
      </c>
      <c r="J262" s="15">
        <v>37</v>
      </c>
      <c r="K262" s="15">
        <v>2274</v>
      </c>
    </row>
    <row r="263" spans="1:11">
      <c r="A263" s="15" t="s">
        <v>428</v>
      </c>
      <c r="B263" s="15" t="s">
        <v>1812</v>
      </c>
      <c r="C263" s="15">
        <v>1050</v>
      </c>
      <c r="D263" s="15">
        <v>22</v>
      </c>
      <c r="E263" s="18">
        <v>40</v>
      </c>
      <c r="F263" s="15">
        <v>160000</v>
      </c>
      <c r="G263" s="15">
        <v>450000</v>
      </c>
      <c r="H263" s="15">
        <v>0.1</v>
      </c>
      <c r="I263" s="15" t="s">
        <v>894</v>
      </c>
      <c r="J263" s="15">
        <v>29</v>
      </c>
      <c r="K263" s="15">
        <v>2334</v>
      </c>
    </row>
    <row r="264" spans="1:11">
      <c r="A264" s="15" t="s">
        <v>428</v>
      </c>
      <c r="B264" s="15" t="s">
        <v>1813</v>
      </c>
      <c r="C264" s="15">
        <v>1050</v>
      </c>
      <c r="D264" s="15">
        <v>24</v>
      </c>
      <c r="E264" s="18">
        <v>20</v>
      </c>
      <c r="F264" s="15">
        <v>180000</v>
      </c>
      <c r="G264" s="15">
        <v>450000</v>
      </c>
      <c r="H264" s="15">
        <v>0.1</v>
      </c>
      <c r="I264" s="15" t="s">
        <v>920</v>
      </c>
      <c r="J264" s="15">
        <v>34</v>
      </c>
      <c r="K264" s="15">
        <v>2337</v>
      </c>
    </row>
    <row r="265" spans="1:11">
      <c r="A265" s="15" t="s">
        <v>428</v>
      </c>
      <c r="B265" s="15" t="s">
        <v>1814</v>
      </c>
      <c r="C265" s="15">
        <v>1050</v>
      </c>
      <c r="D265" s="15">
        <v>26</v>
      </c>
      <c r="E265" s="18">
        <v>40</v>
      </c>
      <c r="F265" s="15">
        <v>210000</v>
      </c>
      <c r="G265" s="15">
        <v>600000</v>
      </c>
      <c r="H265" s="15">
        <v>0.1</v>
      </c>
      <c r="I265" s="15" t="s">
        <v>920</v>
      </c>
      <c r="J265" s="15">
        <v>36</v>
      </c>
      <c r="K265" s="15">
        <v>2339</v>
      </c>
    </row>
    <row r="266" spans="1:11">
      <c r="A266" s="15" t="s">
        <v>428</v>
      </c>
      <c r="B266" s="15" t="s">
        <v>1815</v>
      </c>
      <c r="C266" s="15">
        <v>1050</v>
      </c>
      <c r="D266" s="15">
        <v>30</v>
      </c>
      <c r="E266" s="18">
        <v>40</v>
      </c>
      <c r="F266" s="15">
        <v>240000</v>
      </c>
      <c r="G266" s="15">
        <v>700000</v>
      </c>
      <c r="H266" s="15">
        <v>0.1</v>
      </c>
      <c r="I266" s="15" t="s">
        <v>832</v>
      </c>
      <c r="J266" s="15">
        <v>42</v>
      </c>
      <c r="K266" s="15">
        <v>2341</v>
      </c>
    </row>
    <row r="267" spans="1:11">
      <c r="A267" s="15" t="s">
        <v>428</v>
      </c>
      <c r="B267" s="15" t="s">
        <v>1816</v>
      </c>
      <c r="C267" s="15">
        <v>1205</v>
      </c>
      <c r="D267" s="15">
        <v>34</v>
      </c>
      <c r="E267" s="18">
        <v>40</v>
      </c>
      <c r="F267" s="15">
        <v>210000</v>
      </c>
      <c r="G267" s="15">
        <v>500000</v>
      </c>
      <c r="H267" s="15">
        <v>0.1</v>
      </c>
      <c r="I267" s="15" t="s">
        <v>832</v>
      </c>
      <c r="J267" s="15">
        <v>49</v>
      </c>
      <c r="K267" s="15">
        <v>2335</v>
      </c>
    </row>
    <row r="268" spans="1:11">
      <c r="A268" s="15" t="s">
        <v>428</v>
      </c>
      <c r="B268" s="15" t="s">
        <v>1817</v>
      </c>
      <c r="C268" s="15">
        <v>1205</v>
      </c>
      <c r="D268" s="15">
        <v>38</v>
      </c>
      <c r="E268" s="18">
        <v>80</v>
      </c>
      <c r="F268" s="15">
        <v>240000</v>
      </c>
      <c r="G268" s="15">
        <v>600000</v>
      </c>
      <c r="H268" s="15">
        <v>0.1</v>
      </c>
      <c r="I268" s="15" t="s">
        <v>838</v>
      </c>
      <c r="J268" s="15">
        <v>53</v>
      </c>
      <c r="K268" s="15">
        <v>2338</v>
      </c>
    </row>
    <row r="269" spans="1:11">
      <c r="A269" s="15" t="s">
        <v>428</v>
      </c>
      <c r="B269" s="15" t="s">
        <v>1818</v>
      </c>
      <c r="C269" s="15">
        <v>1205</v>
      </c>
      <c r="D269" s="15">
        <v>44</v>
      </c>
      <c r="E269" s="18">
        <v>80</v>
      </c>
      <c r="F269" s="15">
        <v>350000</v>
      </c>
      <c r="G269" s="15">
        <v>700000</v>
      </c>
      <c r="H269" s="15">
        <v>0.1</v>
      </c>
      <c r="I269" s="15" t="s">
        <v>838</v>
      </c>
      <c r="J269" s="15">
        <v>58</v>
      </c>
      <c r="K269" s="15">
        <v>2343</v>
      </c>
    </row>
    <row r="270" spans="1:11">
      <c r="A270" s="15" t="s">
        <v>428</v>
      </c>
      <c r="B270" s="15" t="s">
        <v>1819</v>
      </c>
      <c r="C270" s="15">
        <v>1370</v>
      </c>
      <c r="D270" s="15">
        <v>40</v>
      </c>
      <c r="E270" s="18">
        <v>40</v>
      </c>
      <c r="F270" s="15">
        <v>240000</v>
      </c>
      <c r="G270" s="15">
        <v>500000</v>
      </c>
      <c r="H270" s="15">
        <v>0.1</v>
      </c>
      <c r="I270" s="15" t="s">
        <v>838</v>
      </c>
      <c r="J270" s="15">
        <v>62</v>
      </c>
      <c r="K270" s="15">
        <v>2339</v>
      </c>
    </row>
    <row r="271" spans="1:11">
      <c r="A271" s="15" t="s">
        <v>428</v>
      </c>
      <c r="B271" s="15" t="s">
        <v>1820</v>
      </c>
      <c r="C271" s="15">
        <v>1370</v>
      </c>
      <c r="D271" s="15">
        <v>42</v>
      </c>
      <c r="E271" s="18">
        <v>40</v>
      </c>
      <c r="F271" s="15">
        <v>300000</v>
      </c>
      <c r="G271" s="15">
        <v>600000</v>
      </c>
      <c r="H271" s="15">
        <v>0.1</v>
      </c>
      <c r="I271" s="15" t="s">
        <v>838</v>
      </c>
      <c r="J271" s="15">
        <v>71</v>
      </c>
      <c r="K271" s="15">
        <v>2346</v>
      </c>
    </row>
    <row r="272" spans="1:11">
      <c r="A272" s="15" t="s">
        <v>428</v>
      </c>
      <c r="B272" s="15" t="s">
        <v>1821</v>
      </c>
      <c r="C272" s="15">
        <v>1370</v>
      </c>
      <c r="D272" s="15">
        <v>44</v>
      </c>
      <c r="E272" s="18">
        <v>40</v>
      </c>
      <c r="F272" s="15">
        <v>350000</v>
      </c>
      <c r="G272" s="15">
        <v>700000</v>
      </c>
      <c r="H272" s="15">
        <v>0.1</v>
      </c>
      <c r="I272" s="15" t="s">
        <v>838</v>
      </c>
      <c r="J272" s="15">
        <v>79</v>
      </c>
      <c r="K272" s="15">
        <v>2351</v>
      </c>
    </row>
    <row r="273" spans="1:11">
      <c r="A273" s="15" t="s">
        <v>428</v>
      </c>
      <c r="B273" s="15" t="s">
        <v>1822</v>
      </c>
      <c r="C273" s="15">
        <v>1370</v>
      </c>
      <c r="D273" s="15">
        <v>48</v>
      </c>
      <c r="E273" s="18">
        <v>40</v>
      </c>
      <c r="F273" s="15">
        <v>450000</v>
      </c>
      <c r="G273" s="15">
        <v>700000</v>
      </c>
      <c r="H273" s="15">
        <v>0.1</v>
      </c>
      <c r="I273" s="15" t="s">
        <v>838</v>
      </c>
      <c r="J273" s="15">
        <v>85</v>
      </c>
      <c r="K273" s="15">
        <v>2359</v>
      </c>
    </row>
    <row r="274" spans="1:11">
      <c r="A274" s="15" t="s">
        <v>429</v>
      </c>
      <c r="B274" s="15" t="s">
        <v>1850</v>
      </c>
      <c r="C274" s="15">
        <v>213</v>
      </c>
      <c r="D274" s="15">
        <v>1</v>
      </c>
      <c r="E274" s="18">
        <v>2</v>
      </c>
      <c r="F274" s="15">
        <v>1</v>
      </c>
      <c r="G274" s="15">
        <v>5000</v>
      </c>
      <c r="H274" s="15">
        <v>0.1</v>
      </c>
      <c r="I274" s="15" t="s">
        <v>3506</v>
      </c>
      <c r="J274" s="15">
        <v>2</v>
      </c>
      <c r="K274" s="15">
        <v>2225</v>
      </c>
    </row>
    <row r="275" spans="1:11">
      <c r="A275" s="15" t="s">
        <v>429</v>
      </c>
      <c r="B275" s="15" t="s">
        <v>1851</v>
      </c>
      <c r="C275" s="15">
        <v>213</v>
      </c>
      <c r="D275" s="15">
        <v>2</v>
      </c>
      <c r="E275" s="18">
        <v>2</v>
      </c>
      <c r="F275" s="15">
        <v>5000</v>
      </c>
      <c r="G275" s="15">
        <v>15000</v>
      </c>
      <c r="H275" s="15">
        <v>0.1</v>
      </c>
      <c r="I275" s="15" t="s">
        <v>3507</v>
      </c>
      <c r="J275" s="15">
        <v>3</v>
      </c>
      <c r="K275" s="15">
        <v>2225</v>
      </c>
    </row>
    <row r="276" spans="1:11">
      <c r="A276" s="15" t="s">
        <v>429</v>
      </c>
      <c r="B276" s="15" t="s">
        <v>1852</v>
      </c>
      <c r="C276" s="15">
        <v>213</v>
      </c>
      <c r="D276" s="15">
        <v>3</v>
      </c>
      <c r="E276" s="18">
        <v>2</v>
      </c>
      <c r="F276" s="15">
        <v>5000</v>
      </c>
      <c r="G276" s="15">
        <v>25000</v>
      </c>
      <c r="H276" s="15">
        <v>0.1</v>
      </c>
      <c r="I276" s="15" t="s">
        <v>3508</v>
      </c>
      <c r="J276" s="15">
        <v>4</v>
      </c>
      <c r="K276" s="15">
        <v>2225</v>
      </c>
    </row>
    <row r="277" spans="1:11">
      <c r="A277" s="15" t="s">
        <v>429</v>
      </c>
      <c r="B277" s="15" t="s">
        <v>1853</v>
      </c>
      <c r="C277" s="15">
        <v>325</v>
      </c>
      <c r="D277" s="15">
        <v>3</v>
      </c>
      <c r="E277" s="18">
        <v>2</v>
      </c>
      <c r="F277" s="15">
        <v>5000</v>
      </c>
      <c r="G277" s="15">
        <v>60000</v>
      </c>
      <c r="H277" s="15">
        <v>0.1</v>
      </c>
      <c r="I277" s="15" t="s">
        <v>3509</v>
      </c>
      <c r="J277" s="15">
        <v>4</v>
      </c>
      <c r="K277" s="15">
        <v>2228</v>
      </c>
    </row>
    <row r="278" spans="1:11">
      <c r="A278" s="15" t="s">
        <v>429</v>
      </c>
      <c r="B278" s="15" t="s">
        <v>1854</v>
      </c>
      <c r="C278" s="15">
        <v>325</v>
      </c>
      <c r="D278" s="15">
        <v>2</v>
      </c>
      <c r="E278" s="18">
        <v>2</v>
      </c>
      <c r="F278" s="15">
        <v>40000</v>
      </c>
      <c r="G278" s="15">
        <v>160000</v>
      </c>
      <c r="H278" s="15">
        <v>0.1</v>
      </c>
      <c r="I278" s="15" t="s">
        <v>3510</v>
      </c>
      <c r="J278" s="15">
        <v>4</v>
      </c>
      <c r="K278" s="15">
        <v>2228</v>
      </c>
    </row>
    <row r="279" spans="1:11">
      <c r="A279" s="15" t="s">
        <v>429</v>
      </c>
      <c r="B279" s="15" t="s">
        <v>1855</v>
      </c>
      <c r="C279" s="15">
        <v>568</v>
      </c>
      <c r="D279" s="15">
        <v>2</v>
      </c>
      <c r="E279" s="18">
        <v>2</v>
      </c>
      <c r="F279" s="15">
        <v>5000</v>
      </c>
      <c r="G279" s="15">
        <v>60000</v>
      </c>
      <c r="H279" s="15">
        <v>0.1</v>
      </c>
      <c r="I279" s="15" t="s">
        <v>3511</v>
      </c>
      <c r="J279" s="15">
        <v>4</v>
      </c>
      <c r="K279" s="15">
        <v>2232</v>
      </c>
    </row>
    <row r="280" spans="1:11">
      <c r="A280" s="15" t="s">
        <v>429</v>
      </c>
      <c r="B280" s="15" t="s">
        <v>1856</v>
      </c>
      <c r="C280" s="15">
        <v>568</v>
      </c>
      <c r="D280" s="15">
        <v>4</v>
      </c>
      <c r="E280" s="18">
        <v>2</v>
      </c>
      <c r="F280" s="15">
        <v>40000</v>
      </c>
      <c r="G280" s="15">
        <v>160000</v>
      </c>
      <c r="H280" s="15">
        <v>0.1</v>
      </c>
      <c r="I280" s="15" t="s">
        <v>3512</v>
      </c>
      <c r="J280" s="15">
        <v>5</v>
      </c>
      <c r="K280" s="15">
        <v>2232</v>
      </c>
    </row>
    <row r="281" spans="1:11">
      <c r="A281" s="15" t="s">
        <v>429</v>
      </c>
      <c r="B281" s="15" t="s">
        <v>1857</v>
      </c>
      <c r="C281" s="15">
        <v>568</v>
      </c>
      <c r="D281" s="15">
        <v>5</v>
      </c>
      <c r="E281" s="18">
        <v>7</v>
      </c>
      <c r="F281" s="15">
        <v>120000</v>
      </c>
      <c r="G281" s="15">
        <v>210000</v>
      </c>
      <c r="H281" s="15">
        <v>0.1</v>
      </c>
      <c r="I281" s="15" t="s">
        <v>3513</v>
      </c>
      <c r="J281" s="15">
        <v>7</v>
      </c>
      <c r="K281" s="15">
        <v>2232</v>
      </c>
    </row>
    <row r="282" spans="1:11">
      <c r="A282" s="15" t="s">
        <v>429</v>
      </c>
      <c r="B282" s="15" t="s">
        <v>1858</v>
      </c>
      <c r="C282" s="15">
        <v>568</v>
      </c>
      <c r="D282" s="15">
        <v>8</v>
      </c>
      <c r="E282" s="18">
        <v>7</v>
      </c>
      <c r="F282" s="15">
        <v>140000</v>
      </c>
      <c r="G282" s="15">
        <v>500000</v>
      </c>
      <c r="H282" s="15">
        <v>0.1</v>
      </c>
      <c r="I282" s="15" t="s">
        <v>3514</v>
      </c>
      <c r="J282" s="15">
        <v>10</v>
      </c>
      <c r="K282" s="15">
        <v>2232</v>
      </c>
    </row>
    <row r="283" spans="1:11">
      <c r="A283" s="15" t="s">
        <v>429</v>
      </c>
      <c r="B283" s="15" t="s">
        <v>1859</v>
      </c>
      <c r="C283" s="15">
        <v>715</v>
      </c>
      <c r="D283" s="15">
        <v>6</v>
      </c>
      <c r="E283" s="18">
        <v>7</v>
      </c>
      <c r="F283" s="15">
        <v>40000</v>
      </c>
      <c r="G283" s="15">
        <v>100000</v>
      </c>
      <c r="H283" s="15">
        <v>0.1</v>
      </c>
      <c r="I283" s="15" t="s">
        <v>3515</v>
      </c>
      <c r="J283" s="15">
        <v>8</v>
      </c>
      <c r="K283" s="15">
        <v>2244</v>
      </c>
    </row>
    <row r="284" spans="1:11">
      <c r="A284" s="15" t="s">
        <v>429</v>
      </c>
      <c r="B284" s="15" t="s">
        <v>1860</v>
      </c>
      <c r="C284" s="15">
        <v>715</v>
      </c>
      <c r="D284" s="15">
        <v>4</v>
      </c>
      <c r="E284" s="18">
        <v>2</v>
      </c>
      <c r="F284" s="15">
        <v>100000</v>
      </c>
      <c r="G284" s="15">
        <v>210000</v>
      </c>
      <c r="H284" s="15">
        <v>0.1</v>
      </c>
      <c r="I284" s="15" t="s">
        <v>3516</v>
      </c>
      <c r="J284" s="15">
        <v>6</v>
      </c>
      <c r="K284" s="15">
        <v>2244</v>
      </c>
    </row>
    <row r="285" spans="1:11">
      <c r="A285" s="15" t="s">
        <v>429</v>
      </c>
      <c r="B285" s="15" t="s">
        <v>1861</v>
      </c>
      <c r="C285" s="15">
        <v>850</v>
      </c>
      <c r="D285" s="15">
        <v>6</v>
      </c>
      <c r="E285" s="18">
        <v>2</v>
      </c>
      <c r="F285" s="15">
        <v>140000</v>
      </c>
      <c r="G285" s="15">
        <v>240000</v>
      </c>
      <c r="H285" s="15">
        <v>0.1</v>
      </c>
      <c r="I285" s="15" t="s">
        <v>3517</v>
      </c>
      <c r="J285" s="15">
        <v>9</v>
      </c>
      <c r="K285" s="15">
        <v>2250</v>
      </c>
    </row>
    <row r="286" spans="1:11">
      <c r="A286" s="15" t="s">
        <v>429</v>
      </c>
      <c r="B286" s="15" t="s">
        <v>1862</v>
      </c>
      <c r="C286" s="15">
        <v>850</v>
      </c>
      <c r="D286" s="15">
        <v>12</v>
      </c>
      <c r="E286" s="18">
        <v>7</v>
      </c>
      <c r="F286" s="15">
        <v>100000</v>
      </c>
      <c r="G286" s="15">
        <v>160000</v>
      </c>
      <c r="H286" s="15">
        <v>0.1</v>
      </c>
      <c r="I286" s="15" t="s">
        <v>3518</v>
      </c>
      <c r="J286" s="15">
        <v>14</v>
      </c>
      <c r="K286" s="15">
        <v>2250</v>
      </c>
    </row>
    <row r="287" spans="1:11">
      <c r="A287" s="15" t="s">
        <v>429</v>
      </c>
      <c r="B287" s="15" t="s">
        <v>1863</v>
      </c>
      <c r="C287" s="15">
        <v>850</v>
      </c>
      <c r="D287" s="15">
        <v>18</v>
      </c>
      <c r="E287" s="18">
        <v>16</v>
      </c>
      <c r="F287" s="15">
        <v>60000</v>
      </c>
      <c r="G287" s="15">
        <v>120000</v>
      </c>
      <c r="H287" s="15">
        <v>0.1</v>
      </c>
      <c r="I287" s="15" t="s">
        <v>3519</v>
      </c>
      <c r="J287" s="15">
        <v>18</v>
      </c>
      <c r="K287" s="15">
        <v>2250</v>
      </c>
    </row>
    <row r="288" spans="1:11">
      <c r="A288" s="15" t="s">
        <v>429</v>
      </c>
      <c r="B288" s="15" t="s">
        <v>1864</v>
      </c>
      <c r="C288" s="15">
        <v>960</v>
      </c>
      <c r="D288" s="15">
        <v>17</v>
      </c>
      <c r="E288" s="18">
        <v>16</v>
      </c>
      <c r="F288" s="15">
        <v>120000</v>
      </c>
      <c r="G288" s="15">
        <v>500000</v>
      </c>
      <c r="H288" s="15">
        <v>0.1</v>
      </c>
      <c r="I288" s="15" t="s">
        <v>3518</v>
      </c>
      <c r="J288" s="15">
        <v>17</v>
      </c>
      <c r="K288" s="15">
        <v>2268</v>
      </c>
    </row>
    <row r="289" spans="1:11">
      <c r="A289" s="15" t="s">
        <v>429</v>
      </c>
      <c r="B289" s="15" t="s">
        <v>1865</v>
      </c>
      <c r="C289" s="15">
        <v>960</v>
      </c>
      <c r="D289" s="15">
        <v>23</v>
      </c>
      <c r="E289" s="18">
        <v>25</v>
      </c>
      <c r="F289" s="15">
        <v>100000</v>
      </c>
      <c r="G289" s="15">
        <v>450000</v>
      </c>
      <c r="H289" s="15">
        <v>0.1</v>
      </c>
      <c r="I289" s="15" t="s">
        <v>3520</v>
      </c>
      <c r="J289" s="15">
        <v>28</v>
      </c>
      <c r="K289" s="15">
        <v>2271</v>
      </c>
    </row>
    <row r="290" spans="1:11">
      <c r="A290" s="15" t="s">
        <v>429</v>
      </c>
      <c r="B290" s="15" t="s">
        <v>1866</v>
      </c>
      <c r="C290" s="15">
        <v>1130</v>
      </c>
      <c r="D290" s="15">
        <v>28</v>
      </c>
      <c r="E290" s="18">
        <v>40</v>
      </c>
      <c r="F290" s="15">
        <v>180000</v>
      </c>
      <c r="G290" s="15">
        <v>450000</v>
      </c>
      <c r="H290" s="15">
        <v>0.1</v>
      </c>
      <c r="I290" s="15" t="s">
        <v>3521</v>
      </c>
      <c r="J290" s="15">
        <v>34</v>
      </c>
      <c r="K290" s="15">
        <v>2290</v>
      </c>
    </row>
    <row r="291" spans="1:11">
      <c r="A291" s="15" t="s">
        <v>429</v>
      </c>
      <c r="B291" s="15" t="s">
        <v>1867</v>
      </c>
      <c r="C291" s="15">
        <v>1130</v>
      </c>
      <c r="D291" s="15">
        <v>34</v>
      </c>
      <c r="E291" s="18">
        <v>40</v>
      </c>
      <c r="F291" s="15">
        <v>210000</v>
      </c>
      <c r="G291" s="15">
        <v>500000</v>
      </c>
      <c r="H291" s="15">
        <v>0.1</v>
      </c>
      <c r="I291" s="15" t="s">
        <v>3522</v>
      </c>
      <c r="J291" s="15">
        <v>41</v>
      </c>
      <c r="K291" s="15">
        <v>2303</v>
      </c>
    </row>
    <row r="292" spans="1:11">
      <c r="A292" s="15" t="s">
        <v>429</v>
      </c>
      <c r="B292" s="15" t="s">
        <v>1868</v>
      </c>
      <c r="C292" s="15">
        <v>1225</v>
      </c>
      <c r="D292" s="15">
        <v>36</v>
      </c>
      <c r="E292" s="18">
        <v>60</v>
      </c>
      <c r="F292" s="15">
        <v>240000</v>
      </c>
      <c r="G292" s="15">
        <v>600000</v>
      </c>
      <c r="H292" s="15">
        <v>0.1</v>
      </c>
      <c r="I292" s="15" t="s">
        <v>920</v>
      </c>
      <c r="J292" s="15">
        <v>43</v>
      </c>
      <c r="K292" s="15">
        <v>2305</v>
      </c>
    </row>
    <row r="293" spans="1:11">
      <c r="A293" s="15" t="s">
        <v>429</v>
      </c>
      <c r="B293" s="15" t="s">
        <v>1869</v>
      </c>
      <c r="C293" s="15">
        <v>1225</v>
      </c>
      <c r="D293" s="15">
        <v>38</v>
      </c>
      <c r="E293" s="18">
        <v>80</v>
      </c>
      <c r="F293" s="15">
        <v>300000</v>
      </c>
      <c r="G293" s="15">
        <v>700000</v>
      </c>
      <c r="H293" s="15">
        <v>0.1</v>
      </c>
      <c r="I293" s="15" t="s">
        <v>832</v>
      </c>
      <c r="J293" s="15">
        <v>46</v>
      </c>
      <c r="K293" s="15">
        <v>2320</v>
      </c>
    </row>
    <row r="294" spans="1:11">
      <c r="A294" s="15" t="s">
        <v>429</v>
      </c>
      <c r="B294" s="15" t="s">
        <v>1870</v>
      </c>
      <c r="C294" s="15">
        <v>1550</v>
      </c>
      <c r="D294" s="15">
        <v>40</v>
      </c>
      <c r="E294" s="18">
        <v>140</v>
      </c>
      <c r="F294" s="15">
        <v>210000</v>
      </c>
      <c r="G294" s="15">
        <v>500000</v>
      </c>
      <c r="H294" s="15">
        <v>0.1</v>
      </c>
      <c r="I294" s="15" t="s">
        <v>832</v>
      </c>
      <c r="J294" s="15">
        <v>48</v>
      </c>
      <c r="K294" s="15">
        <v>2325</v>
      </c>
    </row>
    <row r="295" spans="1:11">
      <c r="A295" s="15" t="s">
        <v>429</v>
      </c>
      <c r="B295" s="15" t="s">
        <v>1871</v>
      </c>
      <c r="C295" s="15">
        <v>1550</v>
      </c>
      <c r="D295" s="15">
        <v>42</v>
      </c>
      <c r="E295" s="18">
        <v>80</v>
      </c>
      <c r="F295" s="15">
        <v>300000</v>
      </c>
      <c r="G295" s="15">
        <v>600000</v>
      </c>
      <c r="H295" s="15">
        <v>0.1</v>
      </c>
      <c r="I295" s="15" t="s">
        <v>832</v>
      </c>
      <c r="J295" s="15">
        <v>51</v>
      </c>
      <c r="K295" s="15">
        <v>2332</v>
      </c>
    </row>
    <row r="296" spans="1:11">
      <c r="A296" s="15" t="s">
        <v>429</v>
      </c>
      <c r="B296" s="15" t="s">
        <v>1872</v>
      </c>
      <c r="C296" s="15">
        <v>1550</v>
      </c>
      <c r="D296" s="15">
        <v>44</v>
      </c>
      <c r="E296" s="18">
        <v>140</v>
      </c>
      <c r="F296" s="15">
        <v>350000</v>
      </c>
      <c r="G296" s="15">
        <v>700000</v>
      </c>
      <c r="H296" s="15">
        <v>0.1</v>
      </c>
      <c r="I296" s="15" t="s">
        <v>832</v>
      </c>
      <c r="J296" s="15">
        <v>56</v>
      </c>
      <c r="K296" s="15">
        <v>2338</v>
      </c>
    </row>
    <row r="297" spans="1:11">
      <c r="A297" s="15" t="s">
        <v>429</v>
      </c>
      <c r="B297" s="15" t="s">
        <v>1873</v>
      </c>
      <c r="C297" s="15">
        <v>975</v>
      </c>
      <c r="D297" s="15">
        <v>26</v>
      </c>
      <c r="E297" s="18">
        <v>40</v>
      </c>
      <c r="F297" s="15">
        <v>120000</v>
      </c>
      <c r="G297" s="15">
        <v>450000</v>
      </c>
      <c r="H297" s="15">
        <v>0.1</v>
      </c>
      <c r="I297" s="15" t="s">
        <v>3520</v>
      </c>
      <c r="J297" s="15">
        <v>32</v>
      </c>
      <c r="K297" s="15">
        <v>2331</v>
      </c>
    </row>
    <row r="298" spans="1:11">
      <c r="A298" s="15" t="s">
        <v>429</v>
      </c>
      <c r="B298" s="15" t="s">
        <v>1874</v>
      </c>
      <c r="C298" s="15">
        <v>975</v>
      </c>
      <c r="D298" s="15">
        <v>30</v>
      </c>
      <c r="E298" s="18">
        <v>60</v>
      </c>
      <c r="F298" s="15">
        <v>160000</v>
      </c>
      <c r="G298" s="15">
        <v>500000</v>
      </c>
      <c r="H298" s="15">
        <v>0.1</v>
      </c>
      <c r="I298" s="15" t="s">
        <v>3521</v>
      </c>
      <c r="J298" s="15">
        <v>38</v>
      </c>
      <c r="K298" s="15">
        <v>2336</v>
      </c>
    </row>
    <row r="299" spans="1:11">
      <c r="A299" s="15" t="s">
        <v>429</v>
      </c>
      <c r="B299" s="15" t="s">
        <v>1875</v>
      </c>
      <c r="C299" s="15">
        <v>975</v>
      </c>
      <c r="D299" s="15">
        <v>32</v>
      </c>
      <c r="E299" s="18">
        <v>60</v>
      </c>
      <c r="F299" s="15">
        <v>180000</v>
      </c>
      <c r="G299" s="15">
        <v>500000</v>
      </c>
      <c r="H299" s="15">
        <v>0.1</v>
      </c>
      <c r="I299" s="15" t="s">
        <v>3523</v>
      </c>
      <c r="J299" s="15">
        <v>40</v>
      </c>
      <c r="K299" s="15">
        <v>2341</v>
      </c>
    </row>
    <row r="300" spans="1:11">
      <c r="A300" s="15" t="s">
        <v>429</v>
      </c>
      <c r="B300" s="15" t="s">
        <v>1876</v>
      </c>
      <c r="C300" s="15">
        <v>1300</v>
      </c>
      <c r="D300" s="15">
        <v>45</v>
      </c>
      <c r="E300" s="18">
        <v>80</v>
      </c>
      <c r="F300" s="15">
        <v>240000</v>
      </c>
      <c r="G300" s="15">
        <v>450000</v>
      </c>
      <c r="H300" s="15">
        <v>0.1</v>
      </c>
      <c r="I300" s="15" t="s">
        <v>920</v>
      </c>
      <c r="J300" s="15">
        <v>58</v>
      </c>
      <c r="K300" s="15">
        <v>2335</v>
      </c>
    </row>
    <row r="301" spans="1:11">
      <c r="A301" s="15" t="s">
        <v>429</v>
      </c>
      <c r="B301" s="15" t="s">
        <v>1877</v>
      </c>
      <c r="C301" s="15">
        <v>1300</v>
      </c>
      <c r="D301" s="15">
        <v>48</v>
      </c>
      <c r="E301" s="18">
        <v>140</v>
      </c>
      <c r="F301" s="15">
        <v>240000</v>
      </c>
      <c r="G301" s="15">
        <v>600000</v>
      </c>
      <c r="H301" s="15">
        <v>0.1</v>
      </c>
      <c r="I301" s="15" t="s">
        <v>832</v>
      </c>
      <c r="J301" s="15">
        <v>63</v>
      </c>
      <c r="K301" s="15">
        <v>2338</v>
      </c>
    </row>
    <row r="302" spans="1:11">
      <c r="A302" s="15" t="s">
        <v>429</v>
      </c>
      <c r="B302" s="15" t="s">
        <v>1878</v>
      </c>
      <c r="C302" s="15">
        <v>1050</v>
      </c>
      <c r="D302" s="15">
        <v>31</v>
      </c>
      <c r="E302" s="18">
        <v>60</v>
      </c>
      <c r="F302" s="15">
        <v>180000</v>
      </c>
      <c r="G302" s="15">
        <v>500000</v>
      </c>
      <c r="H302" s="15">
        <v>0.1</v>
      </c>
      <c r="I302" s="15" t="s">
        <v>3521</v>
      </c>
      <c r="J302" s="15">
        <v>39</v>
      </c>
      <c r="K302" s="15">
        <v>2340</v>
      </c>
    </row>
    <row r="303" spans="1:11">
      <c r="A303" s="15" t="s">
        <v>429</v>
      </c>
      <c r="B303" s="15" t="s">
        <v>1879</v>
      </c>
      <c r="C303" s="15">
        <v>1050</v>
      </c>
      <c r="D303" s="15">
        <v>34</v>
      </c>
      <c r="E303" s="18">
        <v>80</v>
      </c>
      <c r="F303" s="15">
        <v>210000</v>
      </c>
      <c r="G303" s="15">
        <v>600000</v>
      </c>
      <c r="H303" s="15">
        <v>0.1</v>
      </c>
      <c r="I303" s="15" t="s">
        <v>3522</v>
      </c>
      <c r="J303" s="15">
        <v>43</v>
      </c>
      <c r="K303" s="15">
        <v>2342</v>
      </c>
    </row>
    <row r="304" spans="1:11">
      <c r="A304" s="15" t="s">
        <v>429</v>
      </c>
      <c r="B304" s="15" t="s">
        <v>1880</v>
      </c>
      <c r="C304" s="15">
        <v>1050</v>
      </c>
      <c r="D304" s="15">
        <v>25</v>
      </c>
      <c r="E304" s="18">
        <v>80</v>
      </c>
      <c r="F304" s="15">
        <v>100000</v>
      </c>
      <c r="G304" s="15">
        <v>350000</v>
      </c>
      <c r="H304" s="15">
        <v>0.1</v>
      </c>
      <c r="I304" s="15" t="s">
        <v>3524</v>
      </c>
      <c r="J304" s="15">
        <v>29</v>
      </c>
      <c r="K304" s="15">
        <v>2346</v>
      </c>
    </row>
    <row r="305" spans="1:11">
      <c r="A305" s="15" t="s">
        <v>429</v>
      </c>
      <c r="B305" s="15" t="s">
        <v>1881</v>
      </c>
      <c r="C305" s="15">
        <v>1600</v>
      </c>
      <c r="D305" s="15">
        <v>46</v>
      </c>
      <c r="E305" s="18">
        <v>120</v>
      </c>
      <c r="F305" s="15">
        <v>300000</v>
      </c>
      <c r="G305" s="15">
        <v>600000</v>
      </c>
      <c r="H305" s="15">
        <v>0.1</v>
      </c>
      <c r="I305" s="15" t="s">
        <v>832</v>
      </c>
      <c r="J305" s="15">
        <v>60</v>
      </c>
      <c r="K305" s="15">
        <v>2351</v>
      </c>
    </row>
    <row r="306" spans="1:11">
      <c r="A306" s="15" t="s">
        <v>429</v>
      </c>
      <c r="B306" s="15" t="s">
        <v>1882</v>
      </c>
      <c r="C306" s="15">
        <v>1600</v>
      </c>
      <c r="D306" s="15">
        <v>49</v>
      </c>
      <c r="E306" s="18">
        <v>120</v>
      </c>
      <c r="F306" s="15">
        <v>400000</v>
      </c>
      <c r="G306" s="15">
        <v>700000</v>
      </c>
      <c r="H306" s="15">
        <v>0.1</v>
      </c>
      <c r="I306" s="15" t="s">
        <v>832</v>
      </c>
      <c r="J306" s="15">
        <v>67</v>
      </c>
      <c r="K306" s="15">
        <v>2355</v>
      </c>
    </row>
    <row r="307" spans="1:11">
      <c r="A307" s="15" t="s">
        <v>429</v>
      </c>
      <c r="B307" s="15" t="s">
        <v>1883</v>
      </c>
      <c r="C307" s="15">
        <v>1600</v>
      </c>
      <c r="D307" s="15">
        <v>55</v>
      </c>
      <c r="E307" s="18">
        <v>120</v>
      </c>
      <c r="F307" s="15">
        <v>450000</v>
      </c>
      <c r="G307" s="15">
        <v>700000</v>
      </c>
      <c r="H307" s="15">
        <v>0.1</v>
      </c>
      <c r="I307" s="15" t="s">
        <v>832</v>
      </c>
      <c r="J307" s="15">
        <v>73</v>
      </c>
      <c r="K307" s="15">
        <v>2358</v>
      </c>
    </row>
    <row r="308" spans="1:11">
      <c r="A308" s="15" t="s">
        <v>429</v>
      </c>
      <c r="B308" s="15" t="s">
        <v>1884</v>
      </c>
      <c r="C308" s="15">
        <v>2250</v>
      </c>
      <c r="D308" s="15">
        <v>52</v>
      </c>
      <c r="E308" s="18">
        <v>120</v>
      </c>
      <c r="F308" s="15">
        <v>350000</v>
      </c>
      <c r="G308" s="15">
        <v>600000</v>
      </c>
      <c r="H308" s="15">
        <v>0.1</v>
      </c>
      <c r="I308" s="15" t="s">
        <v>832</v>
      </c>
      <c r="J308" s="15">
        <v>71</v>
      </c>
      <c r="K308" s="15">
        <v>2362</v>
      </c>
    </row>
    <row r="309" spans="1:11">
      <c r="A309" s="15" t="s">
        <v>429</v>
      </c>
      <c r="B309" s="15" t="s">
        <v>1885</v>
      </c>
      <c r="C309" s="15">
        <v>2250</v>
      </c>
      <c r="D309" s="15">
        <v>56</v>
      </c>
      <c r="E309" s="18">
        <v>120</v>
      </c>
      <c r="F309" s="15">
        <v>400000</v>
      </c>
      <c r="G309" s="15">
        <v>700000</v>
      </c>
      <c r="H309" s="15">
        <v>0.1</v>
      </c>
      <c r="I309" s="15" t="s">
        <v>832</v>
      </c>
      <c r="J309" s="15">
        <v>78</v>
      </c>
      <c r="K309" s="15">
        <v>2364</v>
      </c>
    </row>
    <row r="310" spans="1:11">
      <c r="A310" s="15" t="s">
        <v>429</v>
      </c>
      <c r="B310" s="15" t="s">
        <v>1886</v>
      </c>
      <c r="C310" s="15">
        <v>2250</v>
      </c>
      <c r="D310" s="15">
        <v>58</v>
      </c>
      <c r="E310" s="18">
        <v>120</v>
      </c>
      <c r="F310" s="15">
        <v>450000</v>
      </c>
      <c r="G310" s="15">
        <v>700000</v>
      </c>
      <c r="H310" s="15">
        <v>0.1</v>
      </c>
      <c r="I310" s="15" t="s">
        <v>832</v>
      </c>
      <c r="J310" s="15">
        <v>87</v>
      </c>
      <c r="K310" s="15">
        <v>2368</v>
      </c>
    </row>
    <row r="311" spans="1:11">
      <c r="A311" s="53" t="s">
        <v>429</v>
      </c>
      <c r="B311" s="53" t="s">
        <v>3865</v>
      </c>
      <c r="C311" s="53">
        <v>1000</v>
      </c>
      <c r="D311" s="53">
        <v>12</v>
      </c>
      <c r="E311" s="18">
        <v>7</v>
      </c>
      <c r="F311" s="53">
        <v>5000</v>
      </c>
      <c r="G311" s="53">
        <v>700000</v>
      </c>
      <c r="H311" s="53">
        <v>0.1</v>
      </c>
      <c r="I311" s="53"/>
      <c r="J311" s="53">
        <v>23</v>
      </c>
      <c r="K311" s="53">
        <v>2232</v>
      </c>
    </row>
    <row r="312" spans="1:11">
      <c r="A312" s="53" t="s">
        <v>429</v>
      </c>
      <c r="B312" s="53" t="s">
        <v>3843</v>
      </c>
      <c r="C312" s="53">
        <v>2000</v>
      </c>
      <c r="D312" s="53">
        <v>18</v>
      </c>
      <c r="E312" s="18">
        <v>16</v>
      </c>
      <c r="F312" s="53">
        <v>5000</v>
      </c>
      <c r="G312" s="53">
        <v>700000</v>
      </c>
      <c r="H312" s="53">
        <v>0.1</v>
      </c>
      <c r="I312" s="53"/>
      <c r="J312" s="53">
        <v>35</v>
      </c>
      <c r="K312" s="53">
        <v>2238</v>
      </c>
    </row>
    <row r="313" spans="1:11">
      <c r="A313" s="53" t="s">
        <v>429</v>
      </c>
      <c r="B313" s="53" t="s">
        <v>3844</v>
      </c>
      <c r="C313" s="53">
        <v>5000</v>
      </c>
      <c r="D313" s="53">
        <v>30</v>
      </c>
      <c r="E313" s="18">
        <v>25</v>
      </c>
      <c r="F313" s="53">
        <v>5000</v>
      </c>
      <c r="G313" s="53">
        <v>700000</v>
      </c>
      <c r="H313" s="53">
        <v>0.1</v>
      </c>
      <c r="I313" s="53"/>
      <c r="J313" s="53">
        <v>46</v>
      </c>
      <c r="K313" s="53">
        <v>2241</v>
      </c>
    </row>
    <row r="314" spans="1:11">
      <c r="A314" s="53" t="s">
        <v>429</v>
      </c>
      <c r="B314" s="53" t="s">
        <v>3866</v>
      </c>
      <c r="C314" s="53">
        <v>6100</v>
      </c>
      <c r="D314" s="53">
        <v>38</v>
      </c>
      <c r="E314" s="18">
        <v>40</v>
      </c>
      <c r="F314" s="53">
        <v>5000</v>
      </c>
      <c r="G314" s="53">
        <v>700000</v>
      </c>
      <c r="H314" s="53">
        <v>0.1</v>
      </c>
      <c r="I314" s="53"/>
      <c r="J314" s="53">
        <v>58</v>
      </c>
      <c r="K314" s="53">
        <v>2242</v>
      </c>
    </row>
    <row r="315" spans="1:11">
      <c r="A315" s="53" t="s">
        <v>429</v>
      </c>
      <c r="B315" s="53" t="s">
        <v>3867</v>
      </c>
      <c r="C315" s="53">
        <v>6250</v>
      </c>
      <c r="D315" s="53">
        <v>44</v>
      </c>
      <c r="E315" s="18">
        <v>60</v>
      </c>
      <c r="F315" s="53">
        <v>5000</v>
      </c>
      <c r="G315" s="53">
        <v>700000</v>
      </c>
      <c r="H315" s="53">
        <v>0.1</v>
      </c>
      <c r="I315" s="53"/>
      <c r="J315" s="53">
        <v>69</v>
      </c>
      <c r="K315" s="53">
        <v>2261</v>
      </c>
    </row>
    <row r="316" spans="1:11">
      <c r="A316" s="53" t="s">
        <v>429</v>
      </c>
      <c r="B316" s="53" t="s">
        <v>3868</v>
      </c>
      <c r="C316" s="53">
        <v>141000</v>
      </c>
      <c r="D316" s="53">
        <v>50</v>
      </c>
      <c r="E316" s="18">
        <v>80</v>
      </c>
      <c r="F316" s="53">
        <v>5000</v>
      </c>
      <c r="G316" s="53">
        <v>700000</v>
      </c>
      <c r="H316" s="53">
        <v>7.5</v>
      </c>
      <c r="I316" s="53"/>
      <c r="J316" s="53">
        <v>54</v>
      </c>
      <c r="K316" s="53">
        <v>2248</v>
      </c>
    </row>
    <row r="317" spans="1:11">
      <c r="A317" s="15" t="s">
        <v>430</v>
      </c>
      <c r="B317" s="15" t="s">
        <v>1887</v>
      </c>
      <c r="C317" s="15">
        <v>171</v>
      </c>
      <c r="D317" s="15">
        <v>2</v>
      </c>
      <c r="E317" s="18">
        <v>3</v>
      </c>
      <c r="F317" s="15">
        <v>1</v>
      </c>
      <c r="G317" s="15">
        <v>15000</v>
      </c>
      <c r="H317" s="15">
        <v>0.1</v>
      </c>
      <c r="I317" s="15" t="s">
        <v>898</v>
      </c>
      <c r="J317" s="15">
        <v>3</v>
      </c>
      <c r="K317" s="15">
        <v>2231</v>
      </c>
    </row>
    <row r="318" spans="1:11">
      <c r="A318" s="15" t="s">
        <v>430</v>
      </c>
      <c r="B318" s="15" t="s">
        <v>1888</v>
      </c>
      <c r="C318" s="15">
        <v>257</v>
      </c>
      <c r="D318" s="15">
        <v>3</v>
      </c>
      <c r="E318" s="18">
        <v>8</v>
      </c>
      <c r="F318" s="15">
        <v>5000</v>
      </c>
      <c r="G318" s="15">
        <v>60000</v>
      </c>
      <c r="H318" s="15">
        <v>0.1</v>
      </c>
      <c r="I318" s="15" t="s">
        <v>3525</v>
      </c>
      <c r="J318" s="15">
        <v>6</v>
      </c>
      <c r="K318" s="15">
        <v>2240</v>
      </c>
    </row>
    <row r="319" spans="1:11">
      <c r="A319" s="15" t="s">
        <v>430</v>
      </c>
      <c r="B319" s="15" t="s">
        <v>1889</v>
      </c>
      <c r="C319" s="15">
        <v>345</v>
      </c>
      <c r="D319" s="15">
        <v>4</v>
      </c>
      <c r="E319" s="18">
        <v>20</v>
      </c>
      <c r="F319" s="15">
        <v>15000</v>
      </c>
      <c r="G319" s="15">
        <v>120000</v>
      </c>
      <c r="H319" s="15">
        <v>0.1</v>
      </c>
      <c r="I319" s="15" t="s">
        <v>904</v>
      </c>
      <c r="J319" s="15">
        <v>10</v>
      </c>
      <c r="K319" s="15">
        <v>2234</v>
      </c>
    </row>
    <row r="320" spans="1:11">
      <c r="A320" s="15" t="s">
        <v>430</v>
      </c>
      <c r="B320" s="15" t="s">
        <v>1890</v>
      </c>
      <c r="C320" s="15">
        <v>517</v>
      </c>
      <c r="D320" s="15">
        <v>6</v>
      </c>
      <c r="E320" s="18">
        <v>20</v>
      </c>
      <c r="F320" s="15">
        <v>80000</v>
      </c>
      <c r="G320" s="15">
        <v>210000</v>
      </c>
      <c r="H320" s="15">
        <v>0.1</v>
      </c>
      <c r="I320" s="15" t="s">
        <v>3526</v>
      </c>
      <c r="J320" s="15">
        <v>14</v>
      </c>
      <c r="K320" s="15">
        <v>2241</v>
      </c>
    </row>
    <row r="321" spans="1:11">
      <c r="A321" s="15" t="s">
        <v>430</v>
      </c>
      <c r="B321" s="15" t="s">
        <v>1891</v>
      </c>
      <c r="C321" s="15">
        <v>684</v>
      </c>
      <c r="D321" s="15">
        <v>8</v>
      </c>
      <c r="E321" s="18">
        <v>20</v>
      </c>
      <c r="F321" s="15">
        <v>120000</v>
      </c>
      <c r="G321" s="15">
        <v>350000</v>
      </c>
      <c r="H321" s="15">
        <v>0.1</v>
      </c>
      <c r="I321" s="15" t="s">
        <v>3505</v>
      </c>
      <c r="J321" s="15">
        <v>13</v>
      </c>
      <c r="K321" s="15">
        <v>2250</v>
      </c>
    </row>
    <row r="322" spans="1:11">
      <c r="A322" s="15" t="s">
        <v>430</v>
      </c>
      <c r="B322" s="15" t="s">
        <v>1892</v>
      </c>
      <c r="C322" s="15">
        <v>858</v>
      </c>
      <c r="D322" s="15">
        <v>10</v>
      </c>
      <c r="E322" s="18">
        <v>20</v>
      </c>
      <c r="F322" s="15">
        <v>100000</v>
      </c>
      <c r="G322" s="15">
        <v>400000</v>
      </c>
      <c r="H322" s="15">
        <v>0.1</v>
      </c>
      <c r="I322" s="15" t="s">
        <v>907</v>
      </c>
      <c r="J322" s="15">
        <v>20</v>
      </c>
      <c r="K322" s="15">
        <v>2243</v>
      </c>
    </row>
    <row r="323" spans="1:11">
      <c r="A323" s="15" t="s">
        <v>430</v>
      </c>
      <c r="B323" s="15" t="s">
        <v>1893</v>
      </c>
      <c r="C323" s="15">
        <v>1290</v>
      </c>
      <c r="D323" s="15">
        <v>15</v>
      </c>
      <c r="E323" s="18">
        <v>30</v>
      </c>
      <c r="F323" s="15">
        <v>160000</v>
      </c>
      <c r="G323" s="15">
        <v>450000</v>
      </c>
      <c r="H323" s="15">
        <v>0.1</v>
      </c>
      <c r="I323" s="15" t="s">
        <v>879</v>
      </c>
      <c r="J323" s="15">
        <v>32</v>
      </c>
      <c r="K323" s="15">
        <v>2257</v>
      </c>
    </row>
    <row r="324" spans="1:11">
      <c r="A324" s="15" t="s">
        <v>430</v>
      </c>
      <c r="B324" s="15" t="s">
        <v>1894</v>
      </c>
      <c r="C324" s="15">
        <v>1027</v>
      </c>
      <c r="D324" s="15">
        <v>12</v>
      </c>
      <c r="E324" s="18">
        <v>20</v>
      </c>
      <c r="F324" s="15">
        <v>120000</v>
      </c>
      <c r="G324" s="15">
        <v>300000</v>
      </c>
      <c r="H324" s="15">
        <v>0.1</v>
      </c>
      <c r="I324" s="15" t="s">
        <v>930</v>
      </c>
      <c r="J324" s="15">
        <v>20</v>
      </c>
      <c r="K324" s="15">
        <v>2255</v>
      </c>
    </row>
    <row r="325" spans="1:11">
      <c r="A325" s="15" t="s">
        <v>430</v>
      </c>
      <c r="B325" s="15" t="s">
        <v>1895</v>
      </c>
      <c r="C325" s="15">
        <v>1375</v>
      </c>
      <c r="D325" s="15">
        <v>16</v>
      </c>
      <c r="E325" s="18">
        <v>30</v>
      </c>
      <c r="F325" s="15">
        <v>160000</v>
      </c>
      <c r="G325" s="15">
        <v>350000</v>
      </c>
      <c r="H325" s="15">
        <v>0.1</v>
      </c>
      <c r="I325" s="15" t="s">
        <v>3491</v>
      </c>
      <c r="J325" s="15">
        <v>34</v>
      </c>
      <c r="K325" s="15">
        <v>2258</v>
      </c>
    </row>
    <row r="326" spans="1:11">
      <c r="A326" s="15" t="s">
        <v>430</v>
      </c>
      <c r="B326" s="15" t="s">
        <v>1896</v>
      </c>
      <c r="C326" s="15">
        <v>1715</v>
      </c>
      <c r="D326" s="15">
        <v>20</v>
      </c>
      <c r="E326" s="18">
        <v>30</v>
      </c>
      <c r="F326" s="15">
        <v>180000</v>
      </c>
      <c r="G326" s="15">
        <v>500000</v>
      </c>
      <c r="H326" s="15">
        <v>0.1</v>
      </c>
      <c r="I326" s="15" t="s">
        <v>882</v>
      </c>
      <c r="J326" s="15">
        <v>38</v>
      </c>
      <c r="K326" s="15">
        <v>2263</v>
      </c>
    </row>
    <row r="327" spans="1:11">
      <c r="A327" s="15" t="s">
        <v>430</v>
      </c>
      <c r="B327" s="15" t="s">
        <v>1897</v>
      </c>
      <c r="C327" s="15">
        <v>2063</v>
      </c>
      <c r="D327" s="15">
        <v>24</v>
      </c>
      <c r="E327" s="18">
        <v>55</v>
      </c>
      <c r="F327" s="15">
        <v>210000</v>
      </c>
      <c r="G327" s="15">
        <v>600000</v>
      </c>
      <c r="H327" s="15">
        <v>0.1</v>
      </c>
      <c r="I327" s="15" t="s">
        <v>937</v>
      </c>
      <c r="J327" s="15">
        <v>50</v>
      </c>
      <c r="K327" s="15">
        <v>2269</v>
      </c>
    </row>
    <row r="328" spans="1:11">
      <c r="A328" s="15" t="s">
        <v>430</v>
      </c>
      <c r="B328" s="15" t="s">
        <v>1898</v>
      </c>
      <c r="C328" s="15">
        <v>1295</v>
      </c>
      <c r="D328" s="15">
        <v>18</v>
      </c>
      <c r="E328" s="18">
        <v>30</v>
      </c>
      <c r="F328" s="15">
        <v>140000</v>
      </c>
      <c r="G328" s="15">
        <v>400000</v>
      </c>
      <c r="H328" s="15">
        <v>0.1</v>
      </c>
      <c r="I328" s="15" t="s">
        <v>881</v>
      </c>
      <c r="J328" s="15">
        <v>36</v>
      </c>
      <c r="K328" s="15">
        <v>2331</v>
      </c>
    </row>
    <row r="329" spans="1:11">
      <c r="A329" s="15" t="s">
        <v>430</v>
      </c>
      <c r="B329" s="15" t="s">
        <v>1899</v>
      </c>
      <c r="C329" s="15">
        <v>2105</v>
      </c>
      <c r="D329" s="15">
        <v>30</v>
      </c>
      <c r="E329" s="18">
        <v>70</v>
      </c>
      <c r="F329" s="15">
        <v>350000</v>
      </c>
      <c r="G329" s="15">
        <v>700000</v>
      </c>
      <c r="H329" s="15">
        <v>0.1</v>
      </c>
      <c r="I329" s="15" t="s">
        <v>942</v>
      </c>
      <c r="J329" s="15">
        <v>41</v>
      </c>
      <c r="K329" s="15">
        <v>2339</v>
      </c>
    </row>
    <row r="330" spans="1:11">
      <c r="A330" s="15" t="s">
        <v>430</v>
      </c>
      <c r="B330" s="15" t="s">
        <v>1900</v>
      </c>
      <c r="C330" s="15">
        <v>1991</v>
      </c>
      <c r="D330" s="15">
        <v>26</v>
      </c>
      <c r="E330" s="18">
        <v>70</v>
      </c>
      <c r="F330" s="15">
        <v>180000</v>
      </c>
      <c r="G330" s="15">
        <v>400000</v>
      </c>
      <c r="H330" s="15">
        <v>0.1</v>
      </c>
      <c r="I330" s="15" t="s">
        <v>910</v>
      </c>
      <c r="J330" s="15">
        <v>39</v>
      </c>
      <c r="K330" s="15">
        <v>2336</v>
      </c>
    </row>
    <row r="331" spans="1:11">
      <c r="A331" s="15" t="s">
        <v>430</v>
      </c>
      <c r="B331" s="15" t="s">
        <v>1901</v>
      </c>
      <c r="C331" s="15">
        <v>2307</v>
      </c>
      <c r="D331" s="15">
        <v>35</v>
      </c>
      <c r="E331" s="18">
        <v>100</v>
      </c>
      <c r="F331" s="15">
        <v>240000</v>
      </c>
      <c r="G331" s="15">
        <v>500000</v>
      </c>
      <c r="H331" s="15">
        <v>0.1</v>
      </c>
      <c r="I331" s="15" t="s">
        <v>888</v>
      </c>
      <c r="J331" s="15">
        <v>50</v>
      </c>
      <c r="K331" s="15">
        <v>2341</v>
      </c>
    </row>
    <row r="332" spans="1:11">
      <c r="A332" s="15" t="s">
        <v>430</v>
      </c>
      <c r="B332" s="15" t="s">
        <v>1902</v>
      </c>
      <c r="C332" s="15">
        <v>2446</v>
      </c>
      <c r="D332" s="15">
        <v>40</v>
      </c>
      <c r="E332" s="18">
        <v>130</v>
      </c>
      <c r="F332" s="15">
        <v>300000</v>
      </c>
      <c r="G332" s="15">
        <v>600000</v>
      </c>
      <c r="H332" s="15">
        <v>0.1</v>
      </c>
      <c r="I332" s="15" t="s">
        <v>890</v>
      </c>
      <c r="J332" s="15">
        <v>61</v>
      </c>
      <c r="K332" s="15">
        <v>2349</v>
      </c>
    </row>
    <row r="333" spans="1:11">
      <c r="A333" s="15" t="s">
        <v>430</v>
      </c>
      <c r="B333" s="15" t="s">
        <v>1903</v>
      </c>
      <c r="C333" s="15">
        <v>2008</v>
      </c>
      <c r="D333" s="15">
        <v>40</v>
      </c>
      <c r="E333" s="18">
        <v>160</v>
      </c>
      <c r="F333" s="15">
        <v>350000</v>
      </c>
      <c r="G333" s="15">
        <v>600000</v>
      </c>
      <c r="H333" s="15">
        <v>0.1</v>
      </c>
      <c r="I333" s="15" t="s">
        <v>889</v>
      </c>
      <c r="J333" s="15">
        <v>59</v>
      </c>
      <c r="K333" s="15">
        <v>2342</v>
      </c>
    </row>
    <row r="334" spans="1:11">
      <c r="A334" s="15" t="s">
        <v>430</v>
      </c>
      <c r="B334" s="15" t="s">
        <v>1904</v>
      </c>
      <c r="C334" s="15">
        <v>2506</v>
      </c>
      <c r="D334" s="15">
        <v>44</v>
      </c>
      <c r="E334" s="18">
        <v>200</v>
      </c>
      <c r="F334" s="15">
        <v>400000</v>
      </c>
      <c r="G334" s="15">
        <v>700000</v>
      </c>
      <c r="H334" s="15">
        <v>0.1</v>
      </c>
      <c r="I334" s="15" t="s">
        <v>911</v>
      </c>
      <c r="J334" s="15">
        <v>70</v>
      </c>
      <c r="K334" s="15">
        <v>2358</v>
      </c>
    </row>
    <row r="335" spans="1:11">
      <c r="A335" s="15" t="s">
        <v>3480</v>
      </c>
      <c r="B335" s="15" t="s">
        <v>1905</v>
      </c>
      <c r="C335" s="15">
        <v>23</v>
      </c>
      <c r="D335" s="15">
        <v>1</v>
      </c>
      <c r="E335" s="18">
        <v>2</v>
      </c>
      <c r="F335" s="15">
        <v>1</v>
      </c>
      <c r="G335" s="15">
        <v>5000</v>
      </c>
      <c r="H335" s="15">
        <v>0.1</v>
      </c>
      <c r="I335" s="15" t="s">
        <v>934</v>
      </c>
      <c r="J335" s="15">
        <v>10</v>
      </c>
      <c r="K335" s="15" t="s">
        <v>1906</v>
      </c>
    </row>
    <row r="336" spans="1:11">
      <c r="A336" s="15" t="s">
        <v>3480</v>
      </c>
      <c r="B336" s="15" t="s">
        <v>1907</v>
      </c>
      <c r="C336" s="15">
        <v>23</v>
      </c>
      <c r="D336" s="15">
        <v>2</v>
      </c>
      <c r="E336" s="18">
        <v>8</v>
      </c>
      <c r="F336" s="15">
        <v>1</v>
      </c>
      <c r="G336" s="15">
        <v>15000</v>
      </c>
      <c r="H336" s="15">
        <v>0.1</v>
      </c>
      <c r="I336" s="15" t="s">
        <v>941</v>
      </c>
      <c r="J336" s="15">
        <v>19</v>
      </c>
      <c r="K336" s="15" t="s">
        <v>1908</v>
      </c>
    </row>
    <row r="337" spans="1:11">
      <c r="A337" s="15" t="s">
        <v>3480</v>
      </c>
      <c r="B337" s="15" t="s">
        <v>1909</v>
      </c>
      <c r="C337" s="15">
        <v>23</v>
      </c>
      <c r="D337" s="15">
        <v>3</v>
      </c>
      <c r="E337" s="18">
        <v>8</v>
      </c>
      <c r="F337" s="15">
        <v>1</v>
      </c>
      <c r="G337" s="15">
        <v>15000</v>
      </c>
      <c r="H337" s="15">
        <v>0.1</v>
      </c>
      <c r="I337" s="15" t="s">
        <v>928</v>
      </c>
      <c r="J337" s="15">
        <v>28</v>
      </c>
      <c r="K337" s="15" t="s">
        <v>1910</v>
      </c>
    </row>
    <row r="338" spans="1:11">
      <c r="A338" s="15" t="s">
        <v>3480</v>
      </c>
      <c r="B338" s="15" t="s">
        <v>1911</v>
      </c>
      <c r="C338" s="15">
        <v>23</v>
      </c>
      <c r="D338" s="15">
        <v>4</v>
      </c>
      <c r="E338" s="18">
        <v>8</v>
      </c>
      <c r="F338" s="15">
        <v>15000</v>
      </c>
      <c r="G338" s="15">
        <v>40000</v>
      </c>
      <c r="H338" s="15">
        <v>0.1</v>
      </c>
      <c r="I338" s="15" t="s">
        <v>938</v>
      </c>
      <c r="J338" s="15">
        <v>31</v>
      </c>
      <c r="K338" s="15" t="s">
        <v>1912</v>
      </c>
    </row>
    <row r="339" spans="1:11">
      <c r="A339" s="15" t="s">
        <v>3480</v>
      </c>
      <c r="B339" s="15" t="s">
        <v>1913</v>
      </c>
      <c r="C339" s="15">
        <v>75</v>
      </c>
      <c r="D339" s="15">
        <v>1</v>
      </c>
      <c r="E339" s="18">
        <v>2</v>
      </c>
      <c r="F339" s="15">
        <v>15000</v>
      </c>
      <c r="G339" s="15">
        <v>40000</v>
      </c>
      <c r="H339" s="15">
        <v>0.1</v>
      </c>
      <c r="I339" s="15" t="s">
        <v>941</v>
      </c>
      <c r="J339" s="15">
        <v>12</v>
      </c>
      <c r="K339" s="15" t="s">
        <v>1914</v>
      </c>
    </row>
    <row r="340" spans="1:11">
      <c r="A340" s="15" t="s">
        <v>3480</v>
      </c>
      <c r="B340" s="15" t="s">
        <v>1915</v>
      </c>
      <c r="C340" s="15">
        <v>75</v>
      </c>
      <c r="D340" s="15">
        <v>2</v>
      </c>
      <c r="E340" s="18">
        <v>8</v>
      </c>
      <c r="F340" s="15">
        <v>25000</v>
      </c>
      <c r="G340" s="15">
        <v>60000</v>
      </c>
      <c r="H340" s="15">
        <v>0.1</v>
      </c>
      <c r="I340" s="15" t="s">
        <v>3483</v>
      </c>
      <c r="J340" s="15">
        <v>22</v>
      </c>
      <c r="K340" s="15" t="s">
        <v>1916</v>
      </c>
    </row>
    <row r="341" spans="1:11">
      <c r="A341" s="15" t="s">
        <v>3480</v>
      </c>
      <c r="B341" s="15" t="s">
        <v>1917</v>
      </c>
      <c r="C341" s="15">
        <v>75</v>
      </c>
      <c r="D341" s="15">
        <v>3</v>
      </c>
      <c r="E341" s="18">
        <v>8</v>
      </c>
      <c r="F341" s="15">
        <v>25000</v>
      </c>
      <c r="G341" s="15">
        <v>80000</v>
      </c>
      <c r="H341" s="15">
        <v>0.1</v>
      </c>
      <c r="I341" s="15" t="s">
        <v>877</v>
      </c>
      <c r="J341" s="15">
        <v>33</v>
      </c>
      <c r="K341" s="15" t="s">
        <v>1918</v>
      </c>
    </row>
    <row r="342" spans="1:11">
      <c r="A342" s="15" t="s">
        <v>3480</v>
      </c>
      <c r="B342" s="15" t="s">
        <v>1919</v>
      </c>
      <c r="C342" s="15">
        <v>200</v>
      </c>
      <c r="D342" s="15">
        <v>2</v>
      </c>
      <c r="E342" s="18">
        <v>8</v>
      </c>
      <c r="F342" s="15">
        <v>40000</v>
      </c>
      <c r="G342" s="15">
        <v>60000</v>
      </c>
      <c r="H342" s="15">
        <v>0.1</v>
      </c>
      <c r="I342" s="15" t="s">
        <v>896</v>
      </c>
      <c r="J342" s="15">
        <v>26</v>
      </c>
      <c r="K342" s="15" t="s">
        <v>1908</v>
      </c>
    </row>
    <row r="343" spans="1:11">
      <c r="A343" s="15" t="s">
        <v>3480</v>
      </c>
      <c r="B343" s="15" t="s">
        <v>1920</v>
      </c>
      <c r="C343" s="15">
        <v>200</v>
      </c>
      <c r="D343" s="15">
        <v>4</v>
      </c>
      <c r="E343" s="18">
        <v>8</v>
      </c>
      <c r="F343" s="15">
        <v>40000</v>
      </c>
      <c r="G343" s="15">
        <v>100000</v>
      </c>
      <c r="H343" s="15">
        <v>0.1</v>
      </c>
      <c r="I343" s="15" t="s">
        <v>917</v>
      </c>
      <c r="J343" s="15">
        <v>32</v>
      </c>
      <c r="K343" s="15" t="s">
        <v>1921</v>
      </c>
    </row>
    <row r="344" spans="1:11">
      <c r="A344" s="15" t="s">
        <v>3480</v>
      </c>
      <c r="B344" s="15" t="s">
        <v>1922</v>
      </c>
      <c r="C344" s="15">
        <v>200</v>
      </c>
      <c r="D344" s="15">
        <v>6</v>
      </c>
      <c r="E344" s="18">
        <v>22</v>
      </c>
      <c r="F344" s="15">
        <v>100000</v>
      </c>
      <c r="G344" s="15">
        <v>160000</v>
      </c>
      <c r="H344" s="15">
        <v>0.1</v>
      </c>
      <c r="I344" s="15" t="s">
        <v>918</v>
      </c>
      <c r="J344" s="15">
        <v>45</v>
      </c>
      <c r="K344" s="15" t="s">
        <v>1923</v>
      </c>
    </row>
    <row r="345" spans="1:11">
      <c r="A345" s="15" t="s">
        <v>3480</v>
      </c>
      <c r="B345" s="15" t="s">
        <v>1924</v>
      </c>
      <c r="C345" s="15">
        <v>120</v>
      </c>
      <c r="D345" s="15">
        <v>5</v>
      </c>
      <c r="E345" s="18">
        <v>22</v>
      </c>
      <c r="F345" s="15">
        <v>25000</v>
      </c>
      <c r="G345" s="15">
        <v>180000</v>
      </c>
      <c r="H345" s="15">
        <v>0.1</v>
      </c>
      <c r="I345" s="15" t="s">
        <v>877</v>
      </c>
      <c r="J345" s="15">
        <v>38</v>
      </c>
      <c r="K345" s="15" t="s">
        <v>1925</v>
      </c>
    </row>
    <row r="346" spans="1:11">
      <c r="A346" s="15" t="s">
        <v>3480</v>
      </c>
      <c r="B346" s="15" t="s">
        <v>1926</v>
      </c>
      <c r="C346" s="15">
        <v>120</v>
      </c>
      <c r="D346" s="15">
        <v>7</v>
      </c>
      <c r="E346" s="18">
        <v>40</v>
      </c>
      <c r="F346" s="15">
        <v>60000</v>
      </c>
      <c r="G346" s="15">
        <v>210000</v>
      </c>
      <c r="H346" s="15">
        <v>0.1</v>
      </c>
      <c r="I346" s="15" t="s">
        <v>899</v>
      </c>
      <c r="J346" s="15">
        <v>53</v>
      </c>
      <c r="K346" s="15" t="s">
        <v>1927</v>
      </c>
    </row>
    <row r="347" spans="1:11">
      <c r="A347" s="15" t="s">
        <v>3480</v>
      </c>
      <c r="B347" s="15" t="s">
        <v>1928</v>
      </c>
      <c r="C347" s="15">
        <v>120</v>
      </c>
      <c r="D347" s="15">
        <v>10</v>
      </c>
      <c r="E347" s="18">
        <v>40</v>
      </c>
      <c r="F347" s="15">
        <v>40000</v>
      </c>
      <c r="G347" s="15">
        <v>120000</v>
      </c>
      <c r="H347" s="15">
        <v>0.1</v>
      </c>
      <c r="I347" s="15" t="s">
        <v>925</v>
      </c>
      <c r="J347" s="15">
        <v>76</v>
      </c>
      <c r="K347" s="15" t="s">
        <v>1929</v>
      </c>
    </row>
    <row r="348" spans="1:11">
      <c r="A348" s="15" t="s">
        <v>3480</v>
      </c>
      <c r="B348" s="15" t="s">
        <v>1930</v>
      </c>
      <c r="C348" s="15">
        <v>525</v>
      </c>
      <c r="D348" s="15">
        <v>6</v>
      </c>
      <c r="E348" s="18">
        <v>22</v>
      </c>
      <c r="F348" s="15">
        <v>40000</v>
      </c>
      <c r="G348" s="15">
        <v>160000</v>
      </c>
      <c r="H348" s="15">
        <v>0.1</v>
      </c>
      <c r="I348" s="15" t="s">
        <v>3486</v>
      </c>
      <c r="J348" s="15">
        <v>46</v>
      </c>
      <c r="K348" s="15" t="s">
        <v>1931</v>
      </c>
    </row>
    <row r="349" spans="1:11">
      <c r="A349" s="15" t="s">
        <v>3480</v>
      </c>
      <c r="B349" s="15" t="s">
        <v>1932</v>
      </c>
      <c r="C349" s="15">
        <v>525</v>
      </c>
      <c r="D349" s="15">
        <v>8</v>
      </c>
      <c r="E349" s="18">
        <v>40</v>
      </c>
      <c r="F349" s="15">
        <v>80000</v>
      </c>
      <c r="G349" s="15">
        <v>300000</v>
      </c>
      <c r="H349" s="15">
        <v>0.1</v>
      </c>
      <c r="I349" s="15" t="s">
        <v>918</v>
      </c>
      <c r="J349" s="15">
        <v>72</v>
      </c>
      <c r="K349" s="15" t="s">
        <v>1929</v>
      </c>
    </row>
    <row r="350" spans="1:11">
      <c r="A350" s="15" t="s">
        <v>3480</v>
      </c>
      <c r="B350" s="15" t="s">
        <v>1933</v>
      </c>
      <c r="C350" s="15">
        <v>790</v>
      </c>
      <c r="D350" s="15">
        <v>9</v>
      </c>
      <c r="E350" s="18">
        <v>45</v>
      </c>
      <c r="F350" s="15">
        <v>80000</v>
      </c>
      <c r="G350" s="15">
        <v>350000</v>
      </c>
      <c r="H350" s="15">
        <v>0.1</v>
      </c>
      <c r="I350" s="15" t="s">
        <v>898</v>
      </c>
      <c r="J350" s="15">
        <v>81</v>
      </c>
      <c r="K350" s="15" t="s">
        <v>1934</v>
      </c>
    </row>
    <row r="351" spans="1:11">
      <c r="A351" s="15" t="s">
        <v>3480</v>
      </c>
      <c r="B351" s="15" t="s">
        <v>1935</v>
      </c>
      <c r="C351" s="15">
        <v>790</v>
      </c>
      <c r="D351" s="15">
        <v>13</v>
      </c>
      <c r="E351" s="18">
        <v>85</v>
      </c>
      <c r="F351" s="15">
        <v>100000</v>
      </c>
      <c r="G351" s="15">
        <v>240000</v>
      </c>
      <c r="H351" s="15">
        <v>0.1</v>
      </c>
      <c r="I351" s="15" t="s">
        <v>902</v>
      </c>
      <c r="J351" s="15">
        <v>118</v>
      </c>
      <c r="K351" s="15" t="s">
        <v>1936</v>
      </c>
    </row>
    <row r="352" spans="1:11">
      <c r="A352" s="15" t="s">
        <v>3480</v>
      </c>
      <c r="B352" s="15" t="s">
        <v>1937</v>
      </c>
      <c r="C352" s="15">
        <v>220</v>
      </c>
      <c r="D352" s="15">
        <v>6</v>
      </c>
      <c r="E352" s="18">
        <v>2</v>
      </c>
      <c r="F352" s="15">
        <v>40000</v>
      </c>
      <c r="G352" s="15">
        <v>140000</v>
      </c>
      <c r="H352" s="15">
        <v>0.1</v>
      </c>
      <c r="I352" s="15" t="s">
        <v>896</v>
      </c>
      <c r="J352" s="15">
        <v>49</v>
      </c>
      <c r="K352" s="15" t="s">
        <v>1934</v>
      </c>
    </row>
    <row r="353" spans="1:11">
      <c r="A353" s="15" t="s">
        <v>3480</v>
      </c>
      <c r="B353" s="15" t="s">
        <v>1938</v>
      </c>
      <c r="C353" s="15">
        <v>280</v>
      </c>
      <c r="D353" s="15">
        <v>6</v>
      </c>
      <c r="E353" s="18">
        <v>22</v>
      </c>
      <c r="F353" s="15">
        <v>80000</v>
      </c>
      <c r="G353" s="15">
        <v>210000</v>
      </c>
      <c r="H353" s="15">
        <v>0.1</v>
      </c>
      <c r="I353" s="15" t="s">
        <v>917</v>
      </c>
      <c r="J353" s="15">
        <v>46</v>
      </c>
      <c r="K353" s="15" t="s">
        <v>1939</v>
      </c>
    </row>
    <row r="354" spans="1:11">
      <c r="A354" s="15" t="s">
        <v>3480</v>
      </c>
      <c r="B354" s="15" t="s">
        <v>1940</v>
      </c>
      <c r="C354" s="15">
        <v>390</v>
      </c>
      <c r="D354" s="15">
        <v>4</v>
      </c>
      <c r="E354" s="18">
        <v>40</v>
      </c>
      <c r="F354" s="15">
        <v>60000</v>
      </c>
      <c r="G354" s="15">
        <v>120000</v>
      </c>
      <c r="H354" s="15">
        <v>0.1</v>
      </c>
      <c r="I354" s="15" t="s">
        <v>3527</v>
      </c>
      <c r="J354" s="15">
        <v>35</v>
      </c>
      <c r="K354" s="15" t="s">
        <v>1941</v>
      </c>
    </row>
    <row r="355" spans="1:11">
      <c r="A355" s="15" t="s">
        <v>3480</v>
      </c>
      <c r="B355" s="15" t="s">
        <v>1942</v>
      </c>
      <c r="C355" s="15">
        <v>365</v>
      </c>
      <c r="D355" s="15">
        <v>2</v>
      </c>
      <c r="E355" s="18">
        <v>22</v>
      </c>
      <c r="F355" s="15">
        <v>40000</v>
      </c>
      <c r="G355" s="15">
        <v>160000</v>
      </c>
      <c r="H355" s="15">
        <v>0.1</v>
      </c>
      <c r="I355" s="15" t="s">
        <v>3528</v>
      </c>
      <c r="J355" s="15">
        <v>28</v>
      </c>
      <c r="K355" s="15" t="s">
        <v>1943</v>
      </c>
    </row>
    <row r="356" spans="1:11">
      <c r="A356" s="15" t="s">
        <v>3480</v>
      </c>
      <c r="B356" s="15" t="s">
        <v>1944</v>
      </c>
      <c r="C356" s="15">
        <v>630</v>
      </c>
      <c r="D356" s="15">
        <v>4</v>
      </c>
      <c r="E356" s="18">
        <v>22</v>
      </c>
      <c r="F356" s="15">
        <v>40000</v>
      </c>
      <c r="G356" s="15">
        <v>160000</v>
      </c>
      <c r="H356" s="15">
        <v>0.1</v>
      </c>
      <c r="I356" s="15" t="s">
        <v>3484</v>
      </c>
      <c r="J356" s="15">
        <v>37</v>
      </c>
      <c r="K356" s="15" t="s">
        <v>1943</v>
      </c>
    </row>
    <row r="357" spans="1:11">
      <c r="A357" s="15" t="s">
        <v>3480</v>
      </c>
      <c r="B357" s="15" t="s">
        <v>1945</v>
      </c>
      <c r="C357" s="15">
        <v>800</v>
      </c>
      <c r="D357" s="15">
        <v>6</v>
      </c>
      <c r="E357" s="18">
        <v>22</v>
      </c>
      <c r="F357" s="15">
        <v>40000</v>
      </c>
      <c r="G357" s="15">
        <v>100000</v>
      </c>
      <c r="H357" s="15">
        <v>0.1</v>
      </c>
      <c r="I357" s="15" t="s">
        <v>3485</v>
      </c>
      <c r="J357" s="15">
        <v>51</v>
      </c>
      <c r="K357" s="15" t="s">
        <v>1936</v>
      </c>
    </row>
    <row r="358" spans="1:11">
      <c r="A358" s="15" t="s">
        <v>3480</v>
      </c>
      <c r="B358" s="15" t="s">
        <v>1946</v>
      </c>
      <c r="C358" s="15">
        <v>950</v>
      </c>
      <c r="D358" s="15">
        <v>18</v>
      </c>
      <c r="E358" s="18">
        <v>45</v>
      </c>
      <c r="F358" s="15">
        <v>60000</v>
      </c>
      <c r="G358" s="15">
        <v>120000</v>
      </c>
      <c r="H358" s="15">
        <v>0.1</v>
      </c>
      <c r="I358" s="15" t="s">
        <v>879</v>
      </c>
      <c r="J358" s="15">
        <v>179</v>
      </c>
      <c r="K358" s="15" t="s">
        <v>1936</v>
      </c>
    </row>
    <row r="359" spans="1:11">
      <c r="A359" s="15" t="s">
        <v>3480</v>
      </c>
      <c r="B359" s="15" t="s">
        <v>1947</v>
      </c>
      <c r="C359" s="15">
        <v>900</v>
      </c>
      <c r="D359" s="15">
        <v>10</v>
      </c>
      <c r="E359" s="18">
        <v>45</v>
      </c>
      <c r="F359" s="15">
        <v>40000</v>
      </c>
      <c r="G359" s="15">
        <v>300000</v>
      </c>
      <c r="H359" s="15">
        <v>0.1</v>
      </c>
      <c r="I359" s="15" t="s">
        <v>927</v>
      </c>
      <c r="J359" s="15">
        <v>87</v>
      </c>
      <c r="K359" s="15">
        <v>2272</v>
      </c>
    </row>
    <row r="360" spans="1:11">
      <c r="A360" s="15" t="s">
        <v>3480</v>
      </c>
      <c r="B360" s="15" t="s">
        <v>1948</v>
      </c>
      <c r="C360" s="15">
        <v>900</v>
      </c>
      <c r="D360" s="15">
        <v>15</v>
      </c>
      <c r="E360" s="18">
        <v>85</v>
      </c>
      <c r="F360" s="15">
        <v>80000</v>
      </c>
      <c r="G360" s="15">
        <v>350000</v>
      </c>
      <c r="H360" s="15">
        <v>0.1</v>
      </c>
      <c r="I360" s="15" t="s">
        <v>886</v>
      </c>
      <c r="J360" s="15">
        <v>149</v>
      </c>
      <c r="K360" s="15" t="s">
        <v>1939</v>
      </c>
    </row>
    <row r="361" spans="1:11">
      <c r="A361" s="15" t="s">
        <v>3480</v>
      </c>
      <c r="B361" s="15" t="s">
        <v>1949</v>
      </c>
      <c r="C361" s="15">
        <v>900</v>
      </c>
      <c r="D361" s="15">
        <v>20</v>
      </c>
      <c r="E361" s="18">
        <v>60</v>
      </c>
      <c r="F361" s="15">
        <v>140000</v>
      </c>
      <c r="G361" s="15">
        <v>350000</v>
      </c>
      <c r="H361" s="15">
        <v>0.1</v>
      </c>
      <c r="I361" s="15" t="s">
        <v>910</v>
      </c>
      <c r="J361" s="15">
        <v>198</v>
      </c>
      <c r="K361" s="15" t="s">
        <v>1950</v>
      </c>
    </row>
    <row r="362" spans="1:11">
      <c r="A362" s="15" t="s">
        <v>432</v>
      </c>
      <c r="B362" s="15" t="s">
        <v>1951</v>
      </c>
      <c r="C362" s="15">
        <v>188</v>
      </c>
      <c r="D362" s="15">
        <v>1</v>
      </c>
      <c r="E362" s="18">
        <v>3</v>
      </c>
      <c r="F362" s="15">
        <v>1</v>
      </c>
      <c r="G362" s="15">
        <v>5000</v>
      </c>
      <c r="H362" s="15">
        <v>0.1</v>
      </c>
      <c r="I362" s="15" t="s">
        <v>904</v>
      </c>
      <c r="J362" s="15">
        <v>10</v>
      </c>
      <c r="K362" s="15">
        <v>2220</v>
      </c>
    </row>
    <row r="363" spans="1:11">
      <c r="A363" s="15" t="s">
        <v>432</v>
      </c>
      <c r="B363" s="15" t="s">
        <v>1952</v>
      </c>
      <c r="C363" s="15">
        <v>188</v>
      </c>
      <c r="D363" s="15">
        <v>2</v>
      </c>
      <c r="E363" s="18">
        <v>3</v>
      </c>
      <c r="F363" s="15">
        <v>1</v>
      </c>
      <c r="G363" s="15">
        <v>15000</v>
      </c>
      <c r="H363" s="15">
        <v>0.1</v>
      </c>
      <c r="I363" s="15" t="s">
        <v>922</v>
      </c>
      <c r="J363" s="15">
        <v>17</v>
      </c>
      <c r="K363" s="15">
        <v>2220</v>
      </c>
    </row>
    <row r="364" spans="1:11">
      <c r="A364" s="15" t="s">
        <v>432</v>
      </c>
      <c r="B364" s="15" t="s">
        <v>1953</v>
      </c>
      <c r="C364" s="15">
        <v>188</v>
      </c>
      <c r="D364" s="15">
        <v>3</v>
      </c>
      <c r="E364" s="18">
        <v>3</v>
      </c>
      <c r="F364" s="15">
        <v>1</v>
      </c>
      <c r="G364" s="15">
        <v>15000</v>
      </c>
      <c r="H364" s="15">
        <v>0.1</v>
      </c>
      <c r="I364" s="15" t="s">
        <v>913</v>
      </c>
      <c r="J364" s="15">
        <v>26</v>
      </c>
      <c r="K364" s="15">
        <v>2220</v>
      </c>
    </row>
    <row r="365" spans="1:11">
      <c r="A365" s="15" t="s">
        <v>432</v>
      </c>
      <c r="B365" s="15" t="s">
        <v>1954</v>
      </c>
      <c r="C365" s="15">
        <v>263</v>
      </c>
      <c r="D365" s="15">
        <v>2</v>
      </c>
      <c r="E365" s="18">
        <v>3</v>
      </c>
      <c r="F365" s="15">
        <v>5000</v>
      </c>
      <c r="G365" s="15">
        <v>100000</v>
      </c>
      <c r="H365" s="15">
        <v>0.1</v>
      </c>
      <c r="I365" s="15" t="s">
        <v>913</v>
      </c>
      <c r="J365" s="15">
        <v>20</v>
      </c>
      <c r="K365" s="15">
        <v>2229</v>
      </c>
    </row>
    <row r="366" spans="1:11">
      <c r="A366" s="15" t="s">
        <v>432</v>
      </c>
      <c r="B366" s="15" t="s">
        <v>1955</v>
      </c>
      <c r="C366" s="15">
        <v>263</v>
      </c>
      <c r="D366" s="15">
        <v>3</v>
      </c>
      <c r="E366" s="18">
        <v>3</v>
      </c>
      <c r="F366" s="15">
        <v>15000</v>
      </c>
      <c r="G366" s="15">
        <v>140000</v>
      </c>
      <c r="H366" s="15">
        <v>0.1</v>
      </c>
      <c r="I366" s="15" t="s">
        <v>906</v>
      </c>
      <c r="J366" s="15">
        <v>30</v>
      </c>
      <c r="K366" s="15">
        <v>2229</v>
      </c>
    </row>
    <row r="367" spans="1:11">
      <c r="A367" s="15" t="s">
        <v>432</v>
      </c>
      <c r="B367" s="15" t="s">
        <v>1956</v>
      </c>
      <c r="C367" s="15">
        <v>263</v>
      </c>
      <c r="D367" s="15">
        <v>5</v>
      </c>
      <c r="E367" s="18">
        <v>3</v>
      </c>
      <c r="F367" s="15">
        <v>25000</v>
      </c>
      <c r="G367" s="15">
        <v>140000</v>
      </c>
      <c r="H367" s="15">
        <v>0.1</v>
      </c>
      <c r="I367" s="15" t="s">
        <v>926</v>
      </c>
      <c r="J367" s="15">
        <v>48</v>
      </c>
      <c r="K367" s="15">
        <v>2229</v>
      </c>
    </row>
    <row r="368" spans="1:11">
      <c r="A368" s="15" t="s">
        <v>432</v>
      </c>
      <c r="B368" s="15" t="s">
        <v>1957</v>
      </c>
      <c r="C368" s="15">
        <v>505</v>
      </c>
      <c r="D368" s="15">
        <v>1</v>
      </c>
      <c r="E368" s="18">
        <v>3</v>
      </c>
      <c r="F368" s="15">
        <v>5000</v>
      </c>
      <c r="G368" s="15">
        <v>60000</v>
      </c>
      <c r="H368" s="15">
        <v>0.1</v>
      </c>
      <c r="I368" s="15" t="s">
        <v>907</v>
      </c>
      <c r="J368" s="15">
        <v>21</v>
      </c>
      <c r="K368" s="15">
        <v>2236</v>
      </c>
    </row>
    <row r="369" spans="1:11">
      <c r="A369" s="15" t="s">
        <v>432</v>
      </c>
      <c r="B369" s="15" t="s">
        <v>1958</v>
      </c>
      <c r="C369" s="15">
        <v>505</v>
      </c>
      <c r="D369" s="15">
        <v>4</v>
      </c>
      <c r="E369" s="18">
        <v>3</v>
      </c>
      <c r="F369" s="15">
        <v>25000</v>
      </c>
      <c r="G369" s="15">
        <v>120000</v>
      </c>
      <c r="H369" s="15">
        <v>0.1</v>
      </c>
      <c r="I369" s="15" t="s">
        <v>930</v>
      </c>
      <c r="J369" s="15">
        <v>31</v>
      </c>
      <c r="K369" s="15">
        <v>2236</v>
      </c>
    </row>
    <row r="370" spans="1:11">
      <c r="A370" s="15" t="s">
        <v>432</v>
      </c>
      <c r="B370" s="15" t="s">
        <v>1959</v>
      </c>
      <c r="C370" s="15">
        <v>505</v>
      </c>
      <c r="D370" s="15">
        <v>5</v>
      </c>
      <c r="E370" s="18">
        <v>3</v>
      </c>
      <c r="F370" s="15">
        <v>100000</v>
      </c>
      <c r="G370" s="15">
        <v>160000</v>
      </c>
      <c r="H370" s="15">
        <v>0.1</v>
      </c>
      <c r="I370" s="15" t="s">
        <v>880</v>
      </c>
      <c r="J370" s="15">
        <v>50</v>
      </c>
      <c r="K370" s="15">
        <v>2236</v>
      </c>
    </row>
    <row r="371" spans="1:11">
      <c r="A371" s="15" t="s">
        <v>432</v>
      </c>
      <c r="B371" s="15" t="s">
        <v>1960</v>
      </c>
      <c r="C371" s="15">
        <v>505</v>
      </c>
      <c r="D371" s="15">
        <v>6</v>
      </c>
      <c r="E371" s="18">
        <v>3</v>
      </c>
      <c r="F371" s="15">
        <v>140000</v>
      </c>
      <c r="G371" s="15">
        <v>240000</v>
      </c>
      <c r="H371" s="15">
        <v>0.1</v>
      </c>
      <c r="I371" s="15" t="s">
        <v>884</v>
      </c>
      <c r="J371" s="15">
        <v>60</v>
      </c>
      <c r="K371" s="15">
        <v>2256</v>
      </c>
    </row>
    <row r="372" spans="1:11">
      <c r="A372" s="15" t="s">
        <v>432</v>
      </c>
      <c r="B372" s="15" t="s">
        <v>1961</v>
      </c>
      <c r="C372" s="15">
        <v>700</v>
      </c>
      <c r="D372" s="15">
        <v>4</v>
      </c>
      <c r="E372" s="18">
        <v>3</v>
      </c>
      <c r="F372" s="15">
        <v>80000</v>
      </c>
      <c r="G372" s="15">
        <v>240000</v>
      </c>
      <c r="H372" s="15">
        <v>0.1</v>
      </c>
      <c r="I372" s="15" t="s">
        <v>880</v>
      </c>
      <c r="J372" s="15">
        <v>34</v>
      </c>
      <c r="K372" s="15">
        <v>2244</v>
      </c>
    </row>
    <row r="373" spans="1:11">
      <c r="A373" s="15" t="s">
        <v>432</v>
      </c>
      <c r="B373" s="15" t="s">
        <v>1962</v>
      </c>
      <c r="C373" s="15">
        <v>700</v>
      </c>
      <c r="D373" s="15">
        <v>8</v>
      </c>
      <c r="E373" s="18">
        <v>8</v>
      </c>
      <c r="F373" s="15">
        <v>100000</v>
      </c>
      <c r="G373" s="15">
        <v>240000</v>
      </c>
      <c r="H373" s="15">
        <v>0.1</v>
      </c>
      <c r="I373" s="15" t="s">
        <v>881</v>
      </c>
      <c r="J373" s="15">
        <v>62</v>
      </c>
      <c r="K373" s="15">
        <v>2244</v>
      </c>
    </row>
    <row r="374" spans="1:11">
      <c r="A374" s="15" t="s">
        <v>432</v>
      </c>
      <c r="B374" s="15" t="s">
        <v>1963</v>
      </c>
      <c r="C374" s="15">
        <v>700</v>
      </c>
      <c r="D374" s="15">
        <v>12</v>
      </c>
      <c r="E374" s="18">
        <v>8</v>
      </c>
      <c r="F374" s="15">
        <v>40000</v>
      </c>
      <c r="G374" s="15">
        <v>240000</v>
      </c>
      <c r="H374" s="15">
        <v>0.1</v>
      </c>
      <c r="I374" s="15" t="s">
        <v>937</v>
      </c>
      <c r="J374" s="15">
        <v>117</v>
      </c>
      <c r="K374" s="15">
        <v>2261</v>
      </c>
    </row>
    <row r="375" spans="1:11">
      <c r="A375" s="15" t="s">
        <v>432</v>
      </c>
      <c r="B375" s="15" t="s">
        <v>1964</v>
      </c>
      <c r="C375" s="15">
        <v>788</v>
      </c>
      <c r="D375" s="15">
        <v>10</v>
      </c>
      <c r="E375" s="18">
        <v>8</v>
      </c>
      <c r="F375" s="15">
        <v>40000</v>
      </c>
      <c r="G375" s="15">
        <v>300000</v>
      </c>
      <c r="H375" s="15">
        <v>0.1</v>
      </c>
      <c r="I375" s="15" t="s">
        <v>885</v>
      </c>
      <c r="J375" s="15">
        <v>104</v>
      </c>
      <c r="K375" s="15">
        <v>2251</v>
      </c>
    </row>
    <row r="376" spans="1:11">
      <c r="A376" s="15" t="s">
        <v>432</v>
      </c>
      <c r="B376" s="15" t="s">
        <v>1965</v>
      </c>
      <c r="C376" s="15">
        <v>788</v>
      </c>
      <c r="D376" s="15">
        <v>15</v>
      </c>
      <c r="E376" s="18">
        <v>25</v>
      </c>
      <c r="F376" s="15">
        <v>80000</v>
      </c>
      <c r="G376" s="15">
        <v>450000</v>
      </c>
      <c r="H376" s="15">
        <v>0.1</v>
      </c>
      <c r="I376" s="15" t="s">
        <v>887</v>
      </c>
      <c r="J376" s="15">
        <v>151</v>
      </c>
      <c r="K376" s="15">
        <v>2251</v>
      </c>
    </row>
    <row r="377" spans="1:11">
      <c r="A377" s="15" t="s">
        <v>432</v>
      </c>
      <c r="B377" s="15" t="s">
        <v>1966</v>
      </c>
      <c r="C377" s="15">
        <v>788</v>
      </c>
      <c r="D377" s="15">
        <v>20</v>
      </c>
      <c r="E377" s="18">
        <v>25</v>
      </c>
      <c r="F377" s="15">
        <v>140000</v>
      </c>
      <c r="G377" s="15">
        <v>500000</v>
      </c>
      <c r="H377" s="15">
        <v>0.1</v>
      </c>
      <c r="I377" s="15" t="s">
        <v>889</v>
      </c>
      <c r="J377" s="15">
        <v>178</v>
      </c>
      <c r="K377" s="15">
        <v>2251</v>
      </c>
    </row>
    <row r="378" spans="1:11">
      <c r="A378" s="15" t="s">
        <v>432</v>
      </c>
      <c r="B378" s="15" t="s">
        <v>1967</v>
      </c>
      <c r="C378" s="15">
        <v>900</v>
      </c>
      <c r="D378" s="15">
        <v>12</v>
      </c>
      <c r="E378" s="18">
        <v>25</v>
      </c>
      <c r="F378" s="15">
        <v>180000</v>
      </c>
      <c r="G378" s="15">
        <v>600000</v>
      </c>
      <c r="H378" s="15">
        <v>0.1</v>
      </c>
      <c r="I378" s="15" t="s">
        <v>3519</v>
      </c>
      <c r="J378" s="15">
        <v>122</v>
      </c>
      <c r="K378" s="15">
        <v>2262</v>
      </c>
    </row>
    <row r="379" spans="1:11">
      <c r="A379" s="15" t="s">
        <v>432</v>
      </c>
      <c r="B379" s="15" t="s">
        <v>1968</v>
      </c>
      <c r="C379" s="15">
        <v>900</v>
      </c>
      <c r="D379" s="15">
        <v>18</v>
      </c>
      <c r="E379" s="18">
        <v>25</v>
      </c>
      <c r="F379" s="15">
        <v>180000</v>
      </c>
      <c r="G379" s="15">
        <v>600000</v>
      </c>
      <c r="H379" s="15">
        <v>0.1</v>
      </c>
      <c r="I379" s="15" t="s">
        <v>3529</v>
      </c>
      <c r="J379" s="15">
        <v>202</v>
      </c>
      <c r="K379" s="15">
        <v>2262</v>
      </c>
    </row>
    <row r="380" spans="1:11">
      <c r="A380" s="15" t="s">
        <v>432</v>
      </c>
      <c r="B380" s="15" t="s">
        <v>1969</v>
      </c>
      <c r="C380" s="15">
        <v>900</v>
      </c>
      <c r="D380" s="15">
        <v>28</v>
      </c>
      <c r="E380" s="18">
        <v>50</v>
      </c>
      <c r="F380" s="15">
        <v>210000</v>
      </c>
      <c r="G380" s="15">
        <v>600000</v>
      </c>
      <c r="H380" s="15">
        <v>0.1</v>
      </c>
      <c r="I380" s="15" t="s">
        <v>3523</v>
      </c>
      <c r="J380" s="15">
        <v>306</v>
      </c>
      <c r="K380" s="15">
        <v>2262</v>
      </c>
    </row>
    <row r="381" spans="1:11">
      <c r="A381" s="15" t="s">
        <v>432</v>
      </c>
      <c r="B381" s="15" t="s">
        <v>1970</v>
      </c>
      <c r="C381" s="15">
        <v>800</v>
      </c>
      <c r="D381" s="15">
        <v>20</v>
      </c>
      <c r="E381" s="18">
        <v>50</v>
      </c>
      <c r="F381" s="15">
        <v>120000</v>
      </c>
      <c r="G381" s="15">
        <v>450000</v>
      </c>
      <c r="H381" s="15">
        <v>0.1</v>
      </c>
      <c r="I381" s="15" t="s">
        <v>3530</v>
      </c>
      <c r="J381" s="15">
        <v>471</v>
      </c>
      <c r="K381" s="15">
        <v>2292</v>
      </c>
    </row>
    <row r="382" spans="1:11">
      <c r="A382" s="15" t="s">
        <v>432</v>
      </c>
      <c r="B382" s="15" t="s">
        <v>1971</v>
      </c>
      <c r="C382" s="15">
        <v>800</v>
      </c>
      <c r="D382" s="15">
        <v>30</v>
      </c>
      <c r="E382" s="18">
        <v>75</v>
      </c>
      <c r="F382" s="15">
        <v>180000</v>
      </c>
      <c r="G382" s="15">
        <v>500000</v>
      </c>
      <c r="H382" s="15">
        <v>0.1</v>
      </c>
      <c r="I382" s="15" t="s">
        <v>837</v>
      </c>
      <c r="J382" s="15">
        <v>530</v>
      </c>
      <c r="K382" s="15">
        <v>2305</v>
      </c>
    </row>
    <row r="383" spans="1:11">
      <c r="A383" s="15" t="s">
        <v>432</v>
      </c>
      <c r="B383" s="15" t="s">
        <v>1972</v>
      </c>
      <c r="C383" s="15">
        <v>1500</v>
      </c>
      <c r="D383" s="15">
        <v>25</v>
      </c>
      <c r="E383" s="18">
        <v>50</v>
      </c>
      <c r="F383" s="15">
        <v>140000</v>
      </c>
      <c r="G383" s="15">
        <v>300000</v>
      </c>
      <c r="H383" s="15">
        <v>0.1</v>
      </c>
      <c r="I383" s="15" t="s">
        <v>838</v>
      </c>
      <c r="J383" s="15">
        <v>538</v>
      </c>
      <c r="K383" s="15">
        <v>2310</v>
      </c>
    </row>
    <row r="384" spans="1:11">
      <c r="A384" s="15" t="s">
        <v>432</v>
      </c>
      <c r="B384" s="15" t="s">
        <v>1973</v>
      </c>
      <c r="C384" s="15">
        <v>1500</v>
      </c>
      <c r="D384" s="15">
        <v>35</v>
      </c>
      <c r="E384" s="18">
        <v>75</v>
      </c>
      <c r="F384" s="15">
        <v>210000</v>
      </c>
      <c r="G384" s="15">
        <v>700000</v>
      </c>
      <c r="H384" s="15">
        <v>0.1</v>
      </c>
      <c r="I384" s="15" t="s">
        <v>838</v>
      </c>
      <c r="J384" s="15">
        <v>657</v>
      </c>
      <c r="K384" s="15">
        <v>2315</v>
      </c>
    </row>
    <row r="385" spans="1:11">
      <c r="A385" s="15" t="s">
        <v>432</v>
      </c>
      <c r="B385" s="15" t="s">
        <v>1974</v>
      </c>
      <c r="C385" s="15">
        <v>2715</v>
      </c>
      <c r="D385" s="15">
        <v>36</v>
      </c>
      <c r="E385" s="18">
        <v>50</v>
      </c>
      <c r="F385" s="15">
        <v>180000</v>
      </c>
      <c r="G385" s="15">
        <v>450000</v>
      </c>
      <c r="H385" s="15">
        <v>0.1</v>
      </c>
      <c r="I385" s="15" t="s">
        <v>835</v>
      </c>
      <c r="J385" s="15">
        <v>76</v>
      </c>
      <c r="K385" s="15">
        <v>2332</v>
      </c>
    </row>
    <row r="386" spans="1:11">
      <c r="A386" s="15" t="s">
        <v>432</v>
      </c>
      <c r="B386" s="15" t="s">
        <v>1975</v>
      </c>
      <c r="C386" s="15">
        <v>2715</v>
      </c>
      <c r="D386" s="15">
        <v>38</v>
      </c>
      <c r="E386" s="18">
        <v>75</v>
      </c>
      <c r="F386" s="15">
        <v>210000</v>
      </c>
      <c r="G386" s="15">
        <v>500000</v>
      </c>
      <c r="H386" s="15">
        <v>0.1</v>
      </c>
      <c r="I386" s="15" t="s">
        <v>836</v>
      </c>
      <c r="J386" s="15">
        <v>54</v>
      </c>
      <c r="K386" s="15">
        <v>2334</v>
      </c>
    </row>
    <row r="387" spans="1:11">
      <c r="A387" s="15" t="s">
        <v>432</v>
      </c>
      <c r="B387" s="15" t="s">
        <v>1976</v>
      </c>
      <c r="C387" s="15">
        <v>2715</v>
      </c>
      <c r="D387" s="15">
        <v>40</v>
      </c>
      <c r="E387" s="18">
        <v>50</v>
      </c>
      <c r="F387" s="15">
        <v>300000</v>
      </c>
      <c r="G387" s="15">
        <v>600000</v>
      </c>
      <c r="H387" s="15">
        <v>0.1</v>
      </c>
      <c r="I387" s="15" t="s">
        <v>836</v>
      </c>
      <c r="J387" s="15">
        <v>84</v>
      </c>
      <c r="K387" s="15">
        <v>2341</v>
      </c>
    </row>
    <row r="388" spans="1:11">
      <c r="A388" s="15" t="s">
        <v>432</v>
      </c>
      <c r="B388" s="15" t="s">
        <v>1977</v>
      </c>
      <c r="C388" s="15">
        <v>3150</v>
      </c>
      <c r="D388" s="15">
        <v>42</v>
      </c>
      <c r="E388" s="18">
        <v>75</v>
      </c>
      <c r="F388" s="15">
        <v>240000</v>
      </c>
      <c r="G388" s="15">
        <v>500000</v>
      </c>
      <c r="H388" s="15">
        <v>0.1</v>
      </c>
      <c r="I388" s="15" t="s">
        <v>836</v>
      </c>
      <c r="J388" s="15">
        <v>61</v>
      </c>
      <c r="K388" s="15">
        <v>2333</v>
      </c>
    </row>
    <row r="389" spans="1:11">
      <c r="A389" s="15" t="s">
        <v>432</v>
      </c>
      <c r="B389" s="15" t="s">
        <v>1978</v>
      </c>
      <c r="C389" s="15">
        <v>3150</v>
      </c>
      <c r="D389" s="15">
        <v>44</v>
      </c>
      <c r="E389" s="18">
        <v>95</v>
      </c>
      <c r="F389" s="15">
        <v>400000</v>
      </c>
      <c r="G389" s="15">
        <v>600000</v>
      </c>
      <c r="H389" s="15">
        <v>0.1</v>
      </c>
      <c r="I389" s="15" t="s">
        <v>836</v>
      </c>
      <c r="J389" s="15">
        <v>80</v>
      </c>
      <c r="K389" s="15">
        <v>2336</v>
      </c>
    </row>
    <row r="390" spans="1:11">
      <c r="A390" s="15" t="s">
        <v>432</v>
      </c>
      <c r="B390" s="15" t="s">
        <v>1979</v>
      </c>
      <c r="C390" s="15">
        <v>3150</v>
      </c>
      <c r="D390" s="15">
        <v>47</v>
      </c>
      <c r="E390" s="18">
        <v>75</v>
      </c>
      <c r="F390" s="15">
        <v>450000</v>
      </c>
      <c r="G390" s="15">
        <v>700000</v>
      </c>
      <c r="H390" s="15">
        <v>0.1</v>
      </c>
      <c r="I390" s="15" t="s">
        <v>836</v>
      </c>
      <c r="J390" s="15">
        <v>98</v>
      </c>
      <c r="K390" s="15">
        <v>2344</v>
      </c>
    </row>
    <row r="391" spans="1:11">
      <c r="A391" s="15" t="s">
        <v>432</v>
      </c>
      <c r="B391" s="15" t="s">
        <v>1980</v>
      </c>
      <c r="C391" s="15">
        <v>4100</v>
      </c>
      <c r="D391" s="15">
        <v>52</v>
      </c>
      <c r="E391" s="18">
        <v>105</v>
      </c>
      <c r="F391" s="15">
        <v>240000</v>
      </c>
      <c r="G391" s="15">
        <v>500000</v>
      </c>
      <c r="H391" s="15">
        <v>0.1</v>
      </c>
      <c r="I391" s="15" t="s">
        <v>837</v>
      </c>
      <c r="J391" s="15">
        <v>119</v>
      </c>
      <c r="K391" s="15">
        <v>2340</v>
      </c>
    </row>
    <row r="392" spans="1:11">
      <c r="A392" s="15" t="s">
        <v>432</v>
      </c>
      <c r="B392" s="15" t="s">
        <v>1981</v>
      </c>
      <c r="C392" s="15">
        <v>4100</v>
      </c>
      <c r="D392" s="15">
        <v>55</v>
      </c>
      <c r="E392" s="18">
        <v>75</v>
      </c>
      <c r="F392" s="15">
        <v>300000</v>
      </c>
      <c r="G392" s="15">
        <v>600000</v>
      </c>
      <c r="H392" s="15">
        <v>0.1</v>
      </c>
      <c r="I392" s="15" t="s">
        <v>837</v>
      </c>
      <c r="J392" s="15">
        <v>89</v>
      </c>
      <c r="K392" s="15">
        <v>2342</v>
      </c>
    </row>
    <row r="393" spans="1:11">
      <c r="A393" s="15" t="s">
        <v>432</v>
      </c>
      <c r="B393" s="15" t="s">
        <v>1982</v>
      </c>
      <c r="C393" s="15">
        <v>4100</v>
      </c>
      <c r="D393" s="15">
        <v>58</v>
      </c>
      <c r="E393" s="18">
        <v>75</v>
      </c>
      <c r="F393" s="15">
        <v>350000</v>
      </c>
      <c r="G393" s="15">
        <v>700000</v>
      </c>
      <c r="H393" s="15">
        <v>0.1</v>
      </c>
      <c r="I393" s="15" t="s">
        <v>837</v>
      </c>
      <c r="J393" s="15">
        <v>104</v>
      </c>
      <c r="K393" s="15">
        <v>2345</v>
      </c>
    </row>
    <row r="394" spans="1:11">
      <c r="A394" s="15" t="s">
        <v>432</v>
      </c>
      <c r="B394" s="15" t="s">
        <v>1983</v>
      </c>
      <c r="C394" s="15">
        <v>3010</v>
      </c>
      <c r="D394" s="15">
        <v>37</v>
      </c>
      <c r="E394" s="18">
        <v>50</v>
      </c>
      <c r="F394" s="15">
        <v>180000</v>
      </c>
      <c r="G394" s="15">
        <v>350000</v>
      </c>
      <c r="H394" s="15">
        <v>0.1</v>
      </c>
      <c r="I394" s="15" t="s">
        <v>836</v>
      </c>
      <c r="J394" s="15">
        <v>51</v>
      </c>
      <c r="K394" s="15">
        <v>2343</v>
      </c>
    </row>
    <row r="395" spans="1:11">
      <c r="A395" s="15" t="s">
        <v>432</v>
      </c>
      <c r="B395" s="15" t="s">
        <v>1984</v>
      </c>
      <c r="C395" s="15">
        <v>3010</v>
      </c>
      <c r="D395" s="15">
        <v>39</v>
      </c>
      <c r="E395" s="18">
        <v>50</v>
      </c>
      <c r="F395" s="15">
        <v>210000</v>
      </c>
      <c r="G395" s="15">
        <v>450000</v>
      </c>
      <c r="H395" s="15">
        <v>0.1</v>
      </c>
      <c r="I395" s="15" t="s">
        <v>836</v>
      </c>
      <c r="J395" s="15">
        <v>63</v>
      </c>
      <c r="K395" s="15">
        <v>2344</v>
      </c>
    </row>
    <row r="396" spans="1:11">
      <c r="A396" s="15" t="s">
        <v>432</v>
      </c>
      <c r="B396" s="15" t="s">
        <v>1985</v>
      </c>
      <c r="C396" s="15">
        <v>3010</v>
      </c>
      <c r="D396" s="15">
        <v>40</v>
      </c>
      <c r="E396" s="18">
        <v>50</v>
      </c>
      <c r="F396" s="15">
        <v>240000</v>
      </c>
      <c r="G396" s="15">
        <v>600000</v>
      </c>
      <c r="H396" s="15">
        <v>0.1</v>
      </c>
      <c r="I396" s="15" t="s">
        <v>836</v>
      </c>
      <c r="J396" s="15">
        <v>82</v>
      </c>
      <c r="K396" s="15">
        <v>2350</v>
      </c>
    </row>
    <row r="397" spans="1:11">
      <c r="A397" s="15" t="s">
        <v>432</v>
      </c>
      <c r="B397" s="15" t="s">
        <v>1986</v>
      </c>
      <c r="C397" s="15">
        <v>3010</v>
      </c>
      <c r="D397" s="15">
        <v>46</v>
      </c>
      <c r="E397" s="18">
        <v>95</v>
      </c>
      <c r="F397" s="15">
        <v>350000</v>
      </c>
      <c r="G397" s="15">
        <v>700000</v>
      </c>
      <c r="H397" s="15">
        <v>0.1</v>
      </c>
      <c r="I397" s="15" t="s">
        <v>836</v>
      </c>
      <c r="J397" s="15">
        <v>83</v>
      </c>
      <c r="K397" s="15">
        <v>2352</v>
      </c>
    </row>
    <row r="398" spans="1:11">
      <c r="A398" s="15" t="s">
        <v>432</v>
      </c>
      <c r="B398" s="15" t="s">
        <v>1987</v>
      </c>
      <c r="C398" s="15">
        <v>4922</v>
      </c>
      <c r="D398" s="15">
        <v>60</v>
      </c>
      <c r="E398" s="18">
        <v>105</v>
      </c>
      <c r="F398" s="15">
        <v>400000</v>
      </c>
      <c r="G398" s="15">
        <v>700000</v>
      </c>
      <c r="H398" s="15">
        <v>0.1</v>
      </c>
      <c r="I398" s="15" t="s">
        <v>837</v>
      </c>
      <c r="J398" s="15">
        <v>98</v>
      </c>
      <c r="K398" s="15">
        <v>2345</v>
      </c>
    </row>
    <row r="399" spans="1:11">
      <c r="A399" s="15" t="s">
        <v>432</v>
      </c>
      <c r="B399" s="15" t="s">
        <v>1988</v>
      </c>
      <c r="C399" s="15">
        <v>4922</v>
      </c>
      <c r="D399" s="15">
        <v>62</v>
      </c>
      <c r="E399" s="18">
        <v>75</v>
      </c>
      <c r="F399" s="15">
        <v>450000</v>
      </c>
      <c r="G399" s="15">
        <v>700000</v>
      </c>
      <c r="H399" s="15">
        <v>0.1</v>
      </c>
      <c r="I399" s="15" t="s">
        <v>837</v>
      </c>
      <c r="J399" s="15">
        <v>144</v>
      </c>
      <c r="K399" s="15">
        <v>2348</v>
      </c>
    </row>
    <row r="400" spans="1:11">
      <c r="A400" s="15" t="s">
        <v>432</v>
      </c>
      <c r="B400" s="15" t="s">
        <v>1989</v>
      </c>
      <c r="C400" s="15">
        <v>4922</v>
      </c>
      <c r="D400" s="15">
        <v>65</v>
      </c>
      <c r="E400" s="18">
        <v>105</v>
      </c>
      <c r="F400" s="15">
        <v>500000</v>
      </c>
      <c r="G400" s="15">
        <v>700000</v>
      </c>
      <c r="H400" s="15">
        <v>0.1</v>
      </c>
      <c r="I400" s="15" t="s">
        <v>837</v>
      </c>
      <c r="J400" s="15">
        <v>145</v>
      </c>
      <c r="K400" s="15">
        <v>2356</v>
      </c>
    </row>
    <row r="401" spans="1:11">
      <c r="A401" s="15" t="s">
        <v>432</v>
      </c>
      <c r="B401" s="15" t="s">
        <v>1990</v>
      </c>
      <c r="C401" s="15">
        <v>3720</v>
      </c>
      <c r="D401" s="15">
        <v>46</v>
      </c>
      <c r="E401" s="18">
        <v>75</v>
      </c>
      <c r="F401" s="15">
        <v>210000</v>
      </c>
      <c r="G401" s="15">
        <v>400000</v>
      </c>
      <c r="H401" s="15">
        <v>0.1</v>
      </c>
      <c r="I401" s="15" t="s">
        <v>836</v>
      </c>
      <c r="J401" s="15">
        <v>89</v>
      </c>
      <c r="K401" s="15">
        <v>2353</v>
      </c>
    </row>
    <row r="402" spans="1:11">
      <c r="A402" s="15" t="s">
        <v>432</v>
      </c>
      <c r="B402" s="15" t="s">
        <v>1991</v>
      </c>
      <c r="C402" s="15">
        <v>3720</v>
      </c>
      <c r="D402" s="15">
        <v>49</v>
      </c>
      <c r="E402" s="18">
        <v>50</v>
      </c>
      <c r="F402" s="15">
        <v>240000</v>
      </c>
      <c r="G402" s="15">
        <v>500000</v>
      </c>
      <c r="H402" s="15">
        <v>0.1</v>
      </c>
      <c r="I402" s="15" t="s">
        <v>836</v>
      </c>
      <c r="J402" s="15">
        <v>82</v>
      </c>
      <c r="K402" s="15">
        <v>2355</v>
      </c>
    </row>
    <row r="403" spans="1:11">
      <c r="A403" s="15" t="s">
        <v>432</v>
      </c>
      <c r="B403" s="15" t="s">
        <v>1992</v>
      </c>
      <c r="C403" s="15">
        <v>3720</v>
      </c>
      <c r="D403" s="15">
        <v>54</v>
      </c>
      <c r="E403" s="18">
        <v>105</v>
      </c>
      <c r="F403" s="15">
        <v>300000</v>
      </c>
      <c r="G403" s="15">
        <v>700000</v>
      </c>
      <c r="H403" s="15">
        <v>0.1</v>
      </c>
      <c r="I403" s="15" t="s">
        <v>837</v>
      </c>
      <c r="J403" s="15">
        <v>78</v>
      </c>
      <c r="K403" s="15">
        <v>2361</v>
      </c>
    </row>
    <row r="404" spans="1:11">
      <c r="A404" s="15" t="s">
        <v>432</v>
      </c>
      <c r="B404" s="15" t="s">
        <v>1993</v>
      </c>
      <c r="C404" s="15">
        <v>5170</v>
      </c>
      <c r="D404" s="15">
        <v>56</v>
      </c>
      <c r="E404" s="18">
        <v>95</v>
      </c>
      <c r="F404" s="15">
        <v>350000</v>
      </c>
      <c r="G404" s="15">
        <v>600000</v>
      </c>
      <c r="H404" s="15">
        <v>0.1</v>
      </c>
      <c r="I404" s="15" t="s">
        <v>837</v>
      </c>
      <c r="J404" s="15">
        <v>88</v>
      </c>
      <c r="K404" s="15">
        <v>2358</v>
      </c>
    </row>
    <row r="405" spans="1:11">
      <c r="A405" s="15" t="s">
        <v>432</v>
      </c>
      <c r="B405" s="15" t="s">
        <v>1994</v>
      </c>
      <c r="C405" s="15">
        <v>5170</v>
      </c>
      <c r="D405" s="15">
        <v>68</v>
      </c>
      <c r="E405" s="18">
        <v>140</v>
      </c>
      <c r="F405" s="15">
        <v>400000</v>
      </c>
      <c r="G405" s="15">
        <v>700000</v>
      </c>
      <c r="H405" s="15">
        <v>0.1</v>
      </c>
      <c r="I405" s="15" t="s">
        <v>837</v>
      </c>
      <c r="J405" s="15">
        <v>105</v>
      </c>
      <c r="K405" s="15">
        <v>2367</v>
      </c>
    </row>
    <row r="406" spans="1:11">
      <c r="A406" s="15" t="s">
        <v>432</v>
      </c>
      <c r="B406" s="15" t="s">
        <v>1995</v>
      </c>
      <c r="C406" s="15">
        <v>5288</v>
      </c>
      <c r="D406" s="15">
        <v>67</v>
      </c>
      <c r="E406" s="18">
        <v>75</v>
      </c>
      <c r="F406" s="15">
        <v>400000</v>
      </c>
      <c r="G406" s="15">
        <v>700000</v>
      </c>
      <c r="H406" s="15">
        <v>0.1</v>
      </c>
      <c r="I406" s="15" t="s">
        <v>837</v>
      </c>
      <c r="J406" s="15">
        <v>101</v>
      </c>
      <c r="K406" s="15">
        <v>2362</v>
      </c>
    </row>
    <row r="407" spans="1:11">
      <c r="A407" s="15" t="s">
        <v>432</v>
      </c>
      <c r="B407" s="15" t="s">
        <v>1996</v>
      </c>
      <c r="C407" s="15">
        <v>5288</v>
      </c>
      <c r="D407" s="15">
        <v>70</v>
      </c>
      <c r="E407" s="18">
        <v>140</v>
      </c>
      <c r="F407" s="15">
        <v>450000</v>
      </c>
      <c r="G407" s="15">
        <v>700000</v>
      </c>
      <c r="H407" s="15">
        <v>0.1</v>
      </c>
      <c r="I407" s="15" t="s">
        <v>838</v>
      </c>
      <c r="J407" s="15">
        <v>115</v>
      </c>
      <c r="K407" s="15">
        <v>2370</v>
      </c>
    </row>
    <row r="408" spans="1:11">
      <c r="A408" s="53" t="s">
        <v>432</v>
      </c>
      <c r="B408" s="53" t="s">
        <v>3845</v>
      </c>
      <c r="C408" s="53">
        <v>1000</v>
      </c>
      <c r="D408" s="53">
        <v>16</v>
      </c>
      <c r="E408" s="18">
        <v>8</v>
      </c>
      <c r="F408" s="53">
        <v>5000</v>
      </c>
      <c r="G408" s="53">
        <v>700000</v>
      </c>
      <c r="H408" s="53">
        <v>1.1000000000000001</v>
      </c>
      <c r="I408" s="53"/>
      <c r="J408" s="53">
        <v>13</v>
      </c>
      <c r="K408" s="53">
        <v>2233</v>
      </c>
    </row>
    <row r="409" spans="1:11">
      <c r="A409" s="53" t="s">
        <v>432</v>
      </c>
      <c r="B409" s="53" t="s">
        <v>3846</v>
      </c>
      <c r="C409" s="53">
        <v>2031</v>
      </c>
      <c r="D409" s="53">
        <v>24</v>
      </c>
      <c r="E409" s="18">
        <v>25</v>
      </c>
      <c r="F409" s="53">
        <v>5000</v>
      </c>
      <c r="G409" s="53">
        <v>700000</v>
      </c>
      <c r="H409" s="53">
        <v>1.6</v>
      </c>
      <c r="I409" s="53"/>
      <c r="J409" s="53">
        <v>20</v>
      </c>
      <c r="K409" s="53">
        <v>2234</v>
      </c>
    </row>
    <row r="410" spans="1:11">
      <c r="A410" s="53" t="s">
        <v>432</v>
      </c>
      <c r="B410" s="53" t="s">
        <v>3859</v>
      </c>
      <c r="C410" s="53">
        <v>2050</v>
      </c>
      <c r="D410" s="53">
        <v>22</v>
      </c>
      <c r="E410" s="18">
        <v>25</v>
      </c>
      <c r="F410" s="53">
        <v>5000</v>
      </c>
      <c r="G410" s="53">
        <v>700000</v>
      </c>
      <c r="H410" s="53">
        <v>2.7</v>
      </c>
      <c r="I410" s="53"/>
      <c r="J410" s="53">
        <v>24</v>
      </c>
      <c r="K410" s="53">
        <v>2241</v>
      </c>
    </row>
    <row r="411" spans="1:11">
      <c r="A411" s="53" t="s">
        <v>432</v>
      </c>
      <c r="B411" s="53" t="s">
        <v>3860</v>
      </c>
      <c r="C411" s="53">
        <v>3105</v>
      </c>
      <c r="D411" s="53">
        <v>26</v>
      </c>
      <c r="E411" s="18">
        <v>25</v>
      </c>
      <c r="F411" s="53">
        <v>5000</v>
      </c>
      <c r="G411" s="53">
        <v>700000</v>
      </c>
      <c r="H411" s="53">
        <v>3.2</v>
      </c>
      <c r="I411" s="53"/>
      <c r="J411" s="53">
        <v>29</v>
      </c>
      <c r="K411" s="53">
        <v>2243</v>
      </c>
    </row>
    <row r="412" spans="1:11">
      <c r="A412" s="53" t="s">
        <v>432</v>
      </c>
      <c r="B412" s="53" t="s">
        <v>3861</v>
      </c>
      <c r="C412" s="53">
        <v>3810</v>
      </c>
      <c r="D412" s="53">
        <v>30</v>
      </c>
      <c r="E412" s="18">
        <v>50</v>
      </c>
      <c r="F412" s="53">
        <v>5000</v>
      </c>
      <c r="G412" s="53">
        <v>700000</v>
      </c>
      <c r="H412" s="53">
        <v>5</v>
      </c>
      <c r="I412" s="53"/>
      <c r="J412" s="53">
        <v>34</v>
      </c>
      <c r="K412" s="53">
        <v>2246</v>
      </c>
    </row>
    <row r="413" spans="1:11">
      <c r="A413" s="53" t="s">
        <v>432</v>
      </c>
      <c r="B413" s="53" t="s">
        <v>3862</v>
      </c>
      <c r="C413" s="53">
        <v>4465</v>
      </c>
      <c r="D413" s="53">
        <v>35</v>
      </c>
      <c r="E413" s="18">
        <v>50</v>
      </c>
      <c r="F413" s="53">
        <v>5000</v>
      </c>
      <c r="G413" s="53">
        <v>700000</v>
      </c>
      <c r="H413" s="53">
        <v>8.6</v>
      </c>
      <c r="I413" s="53"/>
      <c r="J413" s="53">
        <v>40</v>
      </c>
      <c r="K413" s="53">
        <v>2249</v>
      </c>
    </row>
    <row r="414" spans="1:11">
      <c r="A414" s="53" t="s">
        <v>432</v>
      </c>
      <c r="B414" s="53" t="s">
        <v>3863</v>
      </c>
      <c r="C414" s="53">
        <v>5010</v>
      </c>
      <c r="D414" s="53">
        <v>40</v>
      </c>
      <c r="E414" s="18">
        <v>75</v>
      </c>
      <c r="F414" s="53">
        <v>5000</v>
      </c>
      <c r="G414" s="53">
        <v>700000</v>
      </c>
      <c r="H414" s="53">
        <v>9.1</v>
      </c>
      <c r="I414" s="53"/>
      <c r="J414" s="53">
        <v>46</v>
      </c>
      <c r="K414" s="53">
        <v>2251</v>
      </c>
    </row>
    <row r="415" spans="1:11">
      <c r="A415" s="53" t="s">
        <v>432</v>
      </c>
      <c r="B415" s="53" t="s">
        <v>3864</v>
      </c>
      <c r="C415" s="53">
        <v>6100</v>
      </c>
      <c r="D415" s="53">
        <v>42</v>
      </c>
      <c r="E415" s="18">
        <v>75</v>
      </c>
      <c r="F415" s="53">
        <v>5000</v>
      </c>
      <c r="G415" s="53">
        <v>700000</v>
      </c>
      <c r="H415" s="53">
        <v>10.199999999999999</v>
      </c>
      <c r="I415" s="53"/>
      <c r="J415" s="53">
        <v>48</v>
      </c>
      <c r="K415" s="53">
        <v>2265</v>
      </c>
    </row>
    <row r="416" spans="1:11">
      <c r="A416" s="15" t="s">
        <v>433</v>
      </c>
      <c r="B416" s="15" t="s">
        <v>1997</v>
      </c>
      <c r="C416" s="15">
        <v>85</v>
      </c>
      <c r="D416" s="15">
        <v>1</v>
      </c>
      <c r="E416" s="18">
        <v>2</v>
      </c>
      <c r="F416" s="15">
        <v>1</v>
      </c>
      <c r="G416" s="15">
        <v>40000</v>
      </c>
      <c r="H416" s="15">
        <v>0.1</v>
      </c>
      <c r="I416" s="15" t="s">
        <v>863</v>
      </c>
      <c r="J416" s="15">
        <v>2</v>
      </c>
      <c r="K416" s="15">
        <v>2231</v>
      </c>
    </row>
    <row r="417" spans="1:11">
      <c r="A417" s="15" t="s">
        <v>433</v>
      </c>
      <c r="B417" s="15" t="s">
        <v>1998</v>
      </c>
      <c r="C417" s="15">
        <v>85</v>
      </c>
      <c r="D417" s="15">
        <v>3</v>
      </c>
      <c r="E417" s="18">
        <v>5</v>
      </c>
      <c r="F417" s="15">
        <v>1</v>
      </c>
      <c r="G417" s="15">
        <v>40000</v>
      </c>
      <c r="H417" s="15">
        <v>0.1</v>
      </c>
      <c r="I417" s="15" t="s">
        <v>861</v>
      </c>
      <c r="J417" s="15">
        <v>6</v>
      </c>
      <c r="K417" s="15">
        <v>2233</v>
      </c>
    </row>
    <row r="418" spans="1:11">
      <c r="A418" s="15" t="s">
        <v>433</v>
      </c>
      <c r="B418" s="15" t="s">
        <v>1999</v>
      </c>
      <c r="C418" s="15">
        <v>85</v>
      </c>
      <c r="D418" s="15">
        <v>5</v>
      </c>
      <c r="E418" s="18">
        <v>10</v>
      </c>
      <c r="F418" s="15">
        <v>15000</v>
      </c>
      <c r="G418" s="15">
        <v>140000</v>
      </c>
      <c r="H418" s="15">
        <v>0.1</v>
      </c>
      <c r="I418" s="15" t="s">
        <v>3490</v>
      </c>
      <c r="J418" s="15">
        <v>11</v>
      </c>
      <c r="K418" s="15">
        <v>2237</v>
      </c>
    </row>
    <row r="419" spans="1:11">
      <c r="A419" s="15" t="s">
        <v>433</v>
      </c>
      <c r="B419" s="15" t="s">
        <v>2000</v>
      </c>
      <c r="C419" s="15">
        <v>170</v>
      </c>
      <c r="D419" s="15">
        <v>2</v>
      </c>
      <c r="E419" s="18">
        <v>2</v>
      </c>
      <c r="F419" s="15">
        <v>5000</v>
      </c>
      <c r="G419" s="15">
        <v>25000</v>
      </c>
      <c r="H419" s="15">
        <v>0.1</v>
      </c>
      <c r="I419" s="15" t="s">
        <v>3481</v>
      </c>
      <c r="J419" s="15">
        <v>4</v>
      </c>
      <c r="K419" s="15">
        <v>2232</v>
      </c>
    </row>
    <row r="420" spans="1:11">
      <c r="A420" s="15" t="s">
        <v>433</v>
      </c>
      <c r="B420" s="15" t="s">
        <v>2001</v>
      </c>
      <c r="C420" s="15">
        <v>170</v>
      </c>
      <c r="D420" s="15">
        <v>6</v>
      </c>
      <c r="E420" s="18">
        <v>10</v>
      </c>
      <c r="F420" s="15">
        <v>25000</v>
      </c>
      <c r="G420" s="15">
        <v>120000</v>
      </c>
      <c r="H420" s="15">
        <v>0.1</v>
      </c>
      <c r="I420" s="15" t="s">
        <v>859</v>
      </c>
      <c r="J420" s="15">
        <v>11</v>
      </c>
      <c r="K420" s="15">
        <v>2235</v>
      </c>
    </row>
    <row r="421" spans="1:11">
      <c r="A421" s="15" t="s">
        <v>433</v>
      </c>
      <c r="B421" s="15" t="s">
        <v>2002</v>
      </c>
      <c r="C421" s="15">
        <v>170</v>
      </c>
      <c r="D421" s="15">
        <v>10</v>
      </c>
      <c r="E421" s="18">
        <v>15</v>
      </c>
      <c r="F421" s="15">
        <v>60000</v>
      </c>
      <c r="G421" s="15">
        <v>210000</v>
      </c>
      <c r="H421" s="15">
        <v>0.1</v>
      </c>
      <c r="I421" s="15" t="s">
        <v>900</v>
      </c>
      <c r="J421" s="15">
        <v>17</v>
      </c>
      <c r="K421" s="15">
        <v>2246</v>
      </c>
    </row>
    <row r="422" spans="1:11">
      <c r="A422" s="15" t="s">
        <v>433</v>
      </c>
      <c r="B422" s="15" t="s">
        <v>2003</v>
      </c>
      <c r="C422" s="15">
        <v>686</v>
      </c>
      <c r="D422" s="15">
        <v>4</v>
      </c>
      <c r="E422" s="18">
        <v>10</v>
      </c>
      <c r="F422" s="15">
        <v>25000</v>
      </c>
      <c r="G422" s="15">
        <v>210000</v>
      </c>
      <c r="H422" s="15">
        <v>0.1</v>
      </c>
      <c r="I422" s="15" t="s">
        <v>3482</v>
      </c>
      <c r="J422" s="15">
        <v>6</v>
      </c>
      <c r="K422" s="15">
        <v>2239</v>
      </c>
    </row>
    <row r="423" spans="1:11">
      <c r="A423" s="15" t="s">
        <v>433</v>
      </c>
      <c r="B423" s="15" t="s">
        <v>2004</v>
      </c>
      <c r="C423" s="15">
        <v>686</v>
      </c>
      <c r="D423" s="15">
        <v>8</v>
      </c>
      <c r="E423" s="18">
        <v>20</v>
      </c>
      <c r="F423" s="15">
        <v>40000</v>
      </c>
      <c r="G423" s="15">
        <v>240000</v>
      </c>
      <c r="H423" s="15">
        <v>0.1</v>
      </c>
      <c r="I423" s="15" t="s">
        <v>3493</v>
      </c>
      <c r="J423" s="15">
        <v>15</v>
      </c>
      <c r="K423" s="15">
        <v>2248</v>
      </c>
    </row>
    <row r="424" spans="1:11">
      <c r="A424" s="15" t="s">
        <v>433</v>
      </c>
      <c r="B424" s="15" t="s">
        <v>2005</v>
      </c>
      <c r="C424" s="15">
        <v>686</v>
      </c>
      <c r="D424" s="15">
        <v>12</v>
      </c>
      <c r="E424" s="18">
        <v>20</v>
      </c>
      <c r="F424" s="15">
        <v>80000</v>
      </c>
      <c r="G424" s="15">
        <v>300000</v>
      </c>
      <c r="H424" s="15">
        <v>0.1</v>
      </c>
      <c r="I424" s="15" t="s">
        <v>922</v>
      </c>
      <c r="J424" s="15">
        <v>19</v>
      </c>
      <c r="K424" s="15">
        <v>2254</v>
      </c>
    </row>
    <row r="425" spans="1:11">
      <c r="A425" s="15" t="s">
        <v>433</v>
      </c>
      <c r="B425" s="15" t="s">
        <v>2006</v>
      </c>
      <c r="C425" s="15">
        <v>686</v>
      </c>
      <c r="D425" s="15">
        <v>18</v>
      </c>
      <c r="E425" s="18">
        <v>55</v>
      </c>
      <c r="F425" s="15">
        <v>120000</v>
      </c>
      <c r="G425" s="15">
        <v>450000</v>
      </c>
      <c r="H425" s="15">
        <v>0.1</v>
      </c>
      <c r="I425" s="15" t="s">
        <v>927</v>
      </c>
      <c r="J425" s="15">
        <v>41</v>
      </c>
      <c r="K425" s="15">
        <v>2267</v>
      </c>
    </row>
    <row r="426" spans="1:11">
      <c r="A426" s="15" t="s">
        <v>433</v>
      </c>
      <c r="B426" s="15" t="s">
        <v>2007</v>
      </c>
      <c r="C426" s="15">
        <v>599</v>
      </c>
      <c r="D426" s="15">
        <v>7</v>
      </c>
      <c r="E426" s="18">
        <v>15</v>
      </c>
      <c r="F426" s="15">
        <v>15000</v>
      </c>
      <c r="G426" s="15">
        <v>180000</v>
      </c>
      <c r="H426" s="15">
        <v>0.1</v>
      </c>
      <c r="I426" s="15" t="s">
        <v>3489</v>
      </c>
      <c r="J426" s="15">
        <v>13</v>
      </c>
      <c r="K426" s="15">
        <v>2248</v>
      </c>
    </row>
    <row r="427" spans="1:11">
      <c r="A427" s="15" t="s">
        <v>433</v>
      </c>
      <c r="B427" s="15" t="s">
        <v>2008</v>
      </c>
      <c r="C427" s="15">
        <v>599</v>
      </c>
      <c r="D427" s="15">
        <v>11</v>
      </c>
      <c r="E427" s="18">
        <v>40</v>
      </c>
      <c r="F427" s="15">
        <v>100000</v>
      </c>
      <c r="G427" s="15">
        <v>210000</v>
      </c>
      <c r="H427" s="15">
        <v>0.1</v>
      </c>
      <c r="I427" s="15" t="s">
        <v>909</v>
      </c>
      <c r="J427" s="15">
        <v>22</v>
      </c>
      <c r="K427" s="15">
        <v>2261</v>
      </c>
    </row>
    <row r="428" spans="1:11">
      <c r="A428" s="15" t="s">
        <v>433</v>
      </c>
      <c r="B428" s="15" t="s">
        <v>2009</v>
      </c>
      <c r="C428" s="15">
        <v>599</v>
      </c>
      <c r="D428" s="15">
        <v>20</v>
      </c>
      <c r="E428" s="18">
        <v>55</v>
      </c>
      <c r="F428" s="15">
        <v>160000</v>
      </c>
      <c r="G428" s="15">
        <v>400000</v>
      </c>
      <c r="H428" s="15">
        <v>0.1</v>
      </c>
      <c r="I428" s="15" t="s">
        <v>882</v>
      </c>
      <c r="J428" s="15">
        <v>40</v>
      </c>
      <c r="K428" s="15">
        <v>2273</v>
      </c>
    </row>
    <row r="429" spans="1:11">
      <c r="A429" s="15" t="s">
        <v>433</v>
      </c>
      <c r="B429" s="15" t="s">
        <v>2010</v>
      </c>
      <c r="C429" s="15">
        <v>960</v>
      </c>
      <c r="D429" s="15">
        <v>35</v>
      </c>
      <c r="E429" s="18">
        <v>55</v>
      </c>
      <c r="F429" s="15">
        <v>210000</v>
      </c>
      <c r="G429" s="15">
        <v>350000</v>
      </c>
      <c r="H429" s="15">
        <v>0.1</v>
      </c>
      <c r="I429" s="15" t="s">
        <v>942</v>
      </c>
      <c r="J429" s="15">
        <v>53</v>
      </c>
      <c r="K429" s="15">
        <v>2340</v>
      </c>
    </row>
    <row r="430" spans="1:11">
      <c r="A430" s="15" t="s">
        <v>433</v>
      </c>
      <c r="B430" s="15" t="s">
        <v>2012</v>
      </c>
      <c r="C430" s="15">
        <v>960</v>
      </c>
      <c r="D430" s="15">
        <v>36</v>
      </c>
      <c r="E430" s="18">
        <v>55</v>
      </c>
      <c r="F430" s="15">
        <v>240000</v>
      </c>
      <c r="G430" s="15">
        <v>400000</v>
      </c>
      <c r="H430" s="15">
        <v>0.1</v>
      </c>
      <c r="I430" s="15" t="s">
        <v>910</v>
      </c>
      <c r="J430" s="15">
        <v>54</v>
      </c>
      <c r="K430" s="15">
        <v>2342</v>
      </c>
    </row>
    <row r="431" spans="1:11">
      <c r="A431" s="15" t="s">
        <v>433</v>
      </c>
      <c r="B431" s="15" t="s">
        <v>2013</v>
      </c>
      <c r="C431" s="15">
        <v>960</v>
      </c>
      <c r="D431" s="15">
        <v>38</v>
      </c>
      <c r="E431" s="18">
        <v>55</v>
      </c>
      <c r="F431" s="15">
        <v>300000</v>
      </c>
      <c r="G431" s="15">
        <v>450000</v>
      </c>
      <c r="H431" s="15">
        <v>0.1</v>
      </c>
      <c r="I431" s="15" t="s">
        <v>889</v>
      </c>
      <c r="J431" s="15">
        <v>57</v>
      </c>
      <c r="K431" s="15">
        <v>2344</v>
      </c>
    </row>
    <row r="432" spans="1:11">
      <c r="A432" s="15" t="s">
        <v>433</v>
      </c>
      <c r="B432" s="15" t="s">
        <v>2014</v>
      </c>
      <c r="C432" s="15">
        <v>960</v>
      </c>
      <c r="D432" s="15">
        <v>40</v>
      </c>
      <c r="E432" s="18">
        <v>55</v>
      </c>
      <c r="F432" s="15">
        <v>240000</v>
      </c>
      <c r="G432" s="15">
        <v>500000</v>
      </c>
      <c r="H432" s="15">
        <v>0.1</v>
      </c>
      <c r="I432" s="15" t="s">
        <v>911</v>
      </c>
      <c r="J432" s="15">
        <v>60</v>
      </c>
      <c r="K432" s="15">
        <v>2346</v>
      </c>
    </row>
    <row r="433" spans="1:11">
      <c r="A433" s="15" t="s">
        <v>433</v>
      </c>
      <c r="B433" s="15" t="s">
        <v>2015</v>
      </c>
      <c r="C433" s="15">
        <v>960</v>
      </c>
      <c r="D433" s="15">
        <v>41</v>
      </c>
      <c r="E433" s="18">
        <v>70</v>
      </c>
      <c r="F433" s="15">
        <v>300000</v>
      </c>
      <c r="G433" s="15">
        <v>500000</v>
      </c>
      <c r="H433" s="15">
        <v>0.1</v>
      </c>
      <c r="I433" s="15" t="s">
        <v>874</v>
      </c>
      <c r="J433" s="15">
        <v>62</v>
      </c>
      <c r="K433" s="15">
        <v>2348</v>
      </c>
    </row>
    <row r="434" spans="1:11">
      <c r="A434" s="15" t="s">
        <v>433</v>
      </c>
      <c r="B434" s="15" t="s">
        <v>2016</v>
      </c>
      <c r="C434" s="15">
        <v>960</v>
      </c>
      <c r="D434" s="15">
        <v>42</v>
      </c>
      <c r="E434" s="18">
        <v>70</v>
      </c>
      <c r="F434" s="15">
        <v>350000</v>
      </c>
      <c r="G434" s="15">
        <v>600000</v>
      </c>
      <c r="H434" s="15">
        <v>0.1</v>
      </c>
      <c r="I434" s="15" t="s">
        <v>891</v>
      </c>
      <c r="J434" s="15">
        <v>63</v>
      </c>
      <c r="K434" s="15">
        <v>2350</v>
      </c>
    </row>
    <row r="435" spans="1:11">
      <c r="A435" s="15" t="s">
        <v>433</v>
      </c>
      <c r="B435" s="15" t="s">
        <v>2017</v>
      </c>
      <c r="C435" s="15">
        <v>960</v>
      </c>
      <c r="D435" s="15">
        <v>43</v>
      </c>
      <c r="E435" s="18">
        <v>70</v>
      </c>
      <c r="F435" s="15">
        <v>400000</v>
      </c>
      <c r="G435" s="15">
        <v>700000</v>
      </c>
      <c r="H435" s="15">
        <v>0.1</v>
      </c>
      <c r="I435" s="15" t="s">
        <v>875</v>
      </c>
      <c r="J435" s="15">
        <v>64</v>
      </c>
      <c r="K435" s="15">
        <v>2352</v>
      </c>
    </row>
    <row r="436" spans="1:11">
      <c r="A436" s="15" t="s">
        <v>433</v>
      </c>
      <c r="B436" s="15" t="s">
        <v>2018</v>
      </c>
      <c r="C436" s="15">
        <v>960</v>
      </c>
      <c r="D436" s="15">
        <v>44</v>
      </c>
      <c r="E436" s="18">
        <v>70</v>
      </c>
      <c r="F436" s="15">
        <v>300000</v>
      </c>
      <c r="G436" s="15">
        <v>600000</v>
      </c>
      <c r="H436" s="15">
        <v>0.1</v>
      </c>
      <c r="I436" s="15" t="s">
        <v>892</v>
      </c>
      <c r="J436" s="15">
        <v>66</v>
      </c>
      <c r="K436" s="15">
        <v>2354</v>
      </c>
    </row>
    <row r="437" spans="1:11">
      <c r="A437" s="15" t="s">
        <v>433</v>
      </c>
      <c r="B437" s="15" t="s">
        <v>2019</v>
      </c>
      <c r="C437" s="15">
        <v>960</v>
      </c>
      <c r="D437" s="15">
        <v>46</v>
      </c>
      <c r="E437" s="18">
        <v>70</v>
      </c>
      <c r="F437" s="15">
        <v>400000</v>
      </c>
      <c r="G437" s="15">
        <v>700000</v>
      </c>
      <c r="H437" s="15">
        <v>0.1</v>
      </c>
      <c r="I437" s="15" t="s">
        <v>915</v>
      </c>
      <c r="J437" s="15">
        <v>69</v>
      </c>
      <c r="K437" s="15">
        <v>2356</v>
      </c>
    </row>
    <row r="438" spans="1:11">
      <c r="A438" s="15" t="s">
        <v>433</v>
      </c>
      <c r="B438" s="15" t="s">
        <v>2011</v>
      </c>
      <c r="C438" s="15">
        <v>960</v>
      </c>
      <c r="D438" s="15">
        <v>48</v>
      </c>
      <c r="E438" s="18">
        <v>70</v>
      </c>
      <c r="F438" s="15">
        <v>450000</v>
      </c>
      <c r="G438" s="15">
        <v>700000</v>
      </c>
      <c r="H438" s="15">
        <v>0.1</v>
      </c>
      <c r="I438" s="15" t="s">
        <v>916</v>
      </c>
      <c r="J438" s="15">
        <v>72</v>
      </c>
      <c r="K438" s="15">
        <v>2358</v>
      </c>
    </row>
    <row r="439" spans="1:11">
      <c r="A439" s="15" t="s">
        <v>434</v>
      </c>
      <c r="B439" s="15" t="s">
        <v>2020</v>
      </c>
      <c r="C439" s="15">
        <v>125</v>
      </c>
      <c r="D439" s="15">
        <v>1</v>
      </c>
      <c r="E439" s="18">
        <v>2</v>
      </c>
      <c r="F439" s="15">
        <v>1</v>
      </c>
      <c r="G439" s="15">
        <v>5000</v>
      </c>
      <c r="H439" s="15">
        <v>0.1</v>
      </c>
      <c r="I439" s="15" t="s">
        <v>888</v>
      </c>
      <c r="J439" s="15">
        <v>2</v>
      </c>
      <c r="K439" s="15">
        <v>2234</v>
      </c>
    </row>
    <row r="440" spans="1:11">
      <c r="A440" s="15" t="s">
        <v>434</v>
      </c>
      <c r="B440" s="15" t="s">
        <v>2021</v>
      </c>
      <c r="C440" s="15">
        <v>125</v>
      </c>
      <c r="D440" s="15">
        <v>2</v>
      </c>
      <c r="E440" s="18">
        <v>2</v>
      </c>
      <c r="F440" s="15">
        <v>5000</v>
      </c>
      <c r="G440" s="15">
        <v>25000</v>
      </c>
      <c r="H440" s="15">
        <v>0.1</v>
      </c>
      <c r="I440" s="15" t="s">
        <v>888</v>
      </c>
      <c r="J440" s="15">
        <v>5</v>
      </c>
      <c r="K440" s="15">
        <v>2236</v>
      </c>
    </row>
    <row r="441" spans="1:11">
      <c r="A441" s="15" t="s">
        <v>434</v>
      </c>
      <c r="B441" s="15" t="s">
        <v>2022</v>
      </c>
      <c r="C441" s="15">
        <v>125</v>
      </c>
      <c r="D441" s="15">
        <v>3</v>
      </c>
      <c r="E441" s="18">
        <v>2</v>
      </c>
      <c r="F441" s="15">
        <v>5000</v>
      </c>
      <c r="G441" s="15">
        <v>40000</v>
      </c>
      <c r="H441" s="15">
        <v>0.1</v>
      </c>
      <c r="I441" s="15" t="s">
        <v>888</v>
      </c>
      <c r="J441" s="15">
        <v>6</v>
      </c>
      <c r="K441" s="15">
        <v>2240</v>
      </c>
    </row>
    <row r="442" spans="1:11">
      <c r="A442" s="15" t="s">
        <v>434</v>
      </c>
      <c r="B442" s="15" t="s">
        <v>2023</v>
      </c>
      <c r="C442" s="15">
        <v>188</v>
      </c>
      <c r="D442" s="15">
        <v>1</v>
      </c>
      <c r="E442" s="18">
        <v>2</v>
      </c>
      <c r="F442" s="15">
        <v>1</v>
      </c>
      <c r="G442" s="15">
        <v>25000</v>
      </c>
      <c r="H442" s="15">
        <v>0.1</v>
      </c>
      <c r="I442" s="15" t="s">
        <v>914</v>
      </c>
      <c r="J442" s="15">
        <v>2</v>
      </c>
      <c r="K442" s="15">
        <v>2235</v>
      </c>
    </row>
    <row r="443" spans="1:11">
      <c r="A443" s="15" t="s">
        <v>434</v>
      </c>
      <c r="B443" s="15" t="s">
        <v>2024</v>
      </c>
      <c r="C443" s="15">
        <v>188</v>
      </c>
      <c r="D443" s="15">
        <v>3</v>
      </c>
      <c r="E443" s="18">
        <v>17</v>
      </c>
      <c r="F443" s="15">
        <v>1</v>
      </c>
      <c r="G443" s="15">
        <v>40000</v>
      </c>
      <c r="H443" s="15">
        <v>0.1</v>
      </c>
      <c r="I443" s="15" t="s">
        <v>890</v>
      </c>
      <c r="J443" s="15">
        <v>5</v>
      </c>
      <c r="K443" s="15">
        <v>2241</v>
      </c>
    </row>
    <row r="444" spans="1:11">
      <c r="A444" s="15" t="s">
        <v>434</v>
      </c>
      <c r="B444" s="15" t="s">
        <v>2025</v>
      </c>
      <c r="C444" s="15">
        <v>188</v>
      </c>
      <c r="D444" s="15">
        <v>5</v>
      </c>
      <c r="E444" s="18">
        <v>17</v>
      </c>
      <c r="F444" s="15">
        <v>5000</v>
      </c>
      <c r="G444" s="15">
        <v>100000</v>
      </c>
      <c r="H444" s="15">
        <v>0.1</v>
      </c>
      <c r="I444" s="15" t="s">
        <v>874</v>
      </c>
      <c r="J444" s="15">
        <v>8</v>
      </c>
      <c r="K444" s="15">
        <v>2243</v>
      </c>
    </row>
    <row r="445" spans="1:11">
      <c r="A445" s="15" t="s">
        <v>434</v>
      </c>
      <c r="B445" s="15" t="s">
        <v>2026</v>
      </c>
      <c r="C445" s="15">
        <v>350</v>
      </c>
      <c r="D445" s="15">
        <v>4</v>
      </c>
      <c r="E445" s="18">
        <v>2</v>
      </c>
      <c r="F445" s="15">
        <v>5000</v>
      </c>
      <c r="G445" s="15">
        <v>40000</v>
      </c>
      <c r="H445" s="15">
        <v>0.1</v>
      </c>
      <c r="I445" s="15" t="s">
        <v>911</v>
      </c>
      <c r="J445" s="15">
        <v>5</v>
      </c>
      <c r="K445" s="15">
        <v>2239</v>
      </c>
    </row>
    <row r="446" spans="1:11">
      <c r="A446" s="15" t="s">
        <v>434</v>
      </c>
      <c r="B446" s="15" t="s">
        <v>2027</v>
      </c>
      <c r="C446" s="15">
        <v>350</v>
      </c>
      <c r="D446" s="15">
        <v>8</v>
      </c>
      <c r="E446" s="18">
        <v>17</v>
      </c>
      <c r="F446" s="15">
        <v>15000</v>
      </c>
      <c r="G446" s="15">
        <v>120000</v>
      </c>
      <c r="H446" s="15">
        <v>0.1</v>
      </c>
      <c r="I446" s="15" t="s">
        <v>875</v>
      </c>
      <c r="J446" s="15">
        <v>7</v>
      </c>
      <c r="K446" s="15">
        <v>2251</v>
      </c>
    </row>
    <row r="447" spans="1:11">
      <c r="A447" s="15" t="s">
        <v>434</v>
      </c>
      <c r="B447" s="15" t="s">
        <v>2028</v>
      </c>
      <c r="C447" s="15">
        <v>350</v>
      </c>
      <c r="D447" s="15">
        <v>12</v>
      </c>
      <c r="E447" s="18">
        <v>33</v>
      </c>
      <c r="F447" s="15">
        <v>25000</v>
      </c>
      <c r="G447" s="15">
        <v>140000</v>
      </c>
      <c r="H447" s="15">
        <v>0.1</v>
      </c>
      <c r="I447" s="15" t="s">
        <v>893</v>
      </c>
      <c r="J447" s="15">
        <v>10</v>
      </c>
      <c r="K447" s="15">
        <v>2253</v>
      </c>
    </row>
    <row r="448" spans="1:11">
      <c r="A448" s="15" t="s">
        <v>434</v>
      </c>
      <c r="B448" s="15" t="s">
        <v>2029</v>
      </c>
      <c r="C448" s="15">
        <v>488</v>
      </c>
      <c r="D448" s="15">
        <v>5</v>
      </c>
      <c r="E448" s="18">
        <v>17</v>
      </c>
      <c r="F448" s="15">
        <v>5000</v>
      </c>
      <c r="G448" s="15">
        <v>80000</v>
      </c>
      <c r="H448" s="15">
        <v>0.1</v>
      </c>
      <c r="I448" s="15" t="s">
        <v>891</v>
      </c>
      <c r="J448" s="15">
        <v>7</v>
      </c>
      <c r="K448" s="15">
        <v>2242</v>
      </c>
    </row>
    <row r="449" spans="1:11">
      <c r="A449" s="15" t="s">
        <v>434</v>
      </c>
      <c r="B449" s="15" t="s">
        <v>2030</v>
      </c>
      <c r="C449" s="15">
        <v>488</v>
      </c>
      <c r="D449" s="15">
        <v>10</v>
      </c>
      <c r="E449" s="18">
        <v>17</v>
      </c>
      <c r="F449" s="15">
        <v>25000</v>
      </c>
      <c r="G449" s="15">
        <v>120000</v>
      </c>
      <c r="H449" s="15">
        <v>0.1</v>
      </c>
      <c r="I449" s="15" t="s">
        <v>892</v>
      </c>
      <c r="J449" s="15">
        <v>9</v>
      </c>
      <c r="K449" s="15">
        <v>2249</v>
      </c>
    </row>
    <row r="450" spans="1:11">
      <c r="A450" s="15" t="s">
        <v>434</v>
      </c>
      <c r="B450" s="15" t="s">
        <v>2031</v>
      </c>
      <c r="C450" s="15">
        <v>488</v>
      </c>
      <c r="D450" s="15">
        <v>15</v>
      </c>
      <c r="E450" s="18">
        <v>33</v>
      </c>
      <c r="F450" s="15">
        <v>40000</v>
      </c>
      <c r="G450" s="15">
        <v>160000</v>
      </c>
      <c r="H450" s="15">
        <v>0.1</v>
      </c>
      <c r="I450" s="15" t="s">
        <v>894</v>
      </c>
      <c r="J450" s="15">
        <v>16</v>
      </c>
      <c r="K450" s="15">
        <v>2255</v>
      </c>
    </row>
    <row r="451" spans="1:11">
      <c r="A451" s="15" t="s">
        <v>434</v>
      </c>
      <c r="B451" s="15" t="s">
        <v>2032</v>
      </c>
      <c r="C451" s="15">
        <v>550</v>
      </c>
      <c r="D451" s="15">
        <v>10</v>
      </c>
      <c r="E451" s="18">
        <v>33</v>
      </c>
      <c r="F451" s="15">
        <v>40000</v>
      </c>
      <c r="G451" s="15">
        <v>140000</v>
      </c>
      <c r="H451" s="15">
        <v>0.1</v>
      </c>
      <c r="I451" s="15" t="s">
        <v>893</v>
      </c>
      <c r="J451" s="15">
        <v>10</v>
      </c>
      <c r="K451" s="15">
        <v>2250</v>
      </c>
    </row>
    <row r="452" spans="1:11">
      <c r="A452" s="15" t="s">
        <v>434</v>
      </c>
      <c r="B452" s="15" t="s">
        <v>2033</v>
      </c>
      <c r="C452" s="15">
        <v>550</v>
      </c>
      <c r="D452" s="15">
        <v>18</v>
      </c>
      <c r="E452" s="18">
        <v>33</v>
      </c>
      <c r="F452" s="15">
        <v>60000</v>
      </c>
      <c r="G452" s="15">
        <v>180000</v>
      </c>
      <c r="H452" s="15">
        <v>0.1</v>
      </c>
      <c r="I452" s="15" t="s">
        <v>894</v>
      </c>
      <c r="J452" s="15">
        <v>18</v>
      </c>
      <c r="K452" s="15">
        <v>2261</v>
      </c>
    </row>
    <row r="453" spans="1:11">
      <c r="A453" s="15" t="s">
        <v>434</v>
      </c>
      <c r="B453" s="15" t="s">
        <v>2034</v>
      </c>
      <c r="C453" s="15">
        <v>550</v>
      </c>
      <c r="D453" s="15">
        <v>20</v>
      </c>
      <c r="E453" s="18">
        <v>54</v>
      </c>
      <c r="F453" s="15">
        <v>80000</v>
      </c>
      <c r="G453" s="15">
        <v>210000</v>
      </c>
      <c r="H453" s="15">
        <v>0.1</v>
      </c>
      <c r="I453" s="15" t="s">
        <v>832</v>
      </c>
      <c r="J453" s="15">
        <v>30</v>
      </c>
      <c r="K453" s="15">
        <v>2263</v>
      </c>
    </row>
    <row r="454" spans="1:11">
      <c r="A454" s="15" t="s">
        <v>434</v>
      </c>
      <c r="B454" s="15" t="s">
        <v>2035</v>
      </c>
      <c r="C454" s="15">
        <v>790</v>
      </c>
      <c r="D454" s="15">
        <v>13</v>
      </c>
      <c r="E454" s="18">
        <v>17</v>
      </c>
      <c r="F454" s="15">
        <v>15000</v>
      </c>
      <c r="G454" s="15">
        <v>100000</v>
      </c>
      <c r="H454" s="15">
        <v>0.1</v>
      </c>
      <c r="I454" s="15" t="s">
        <v>915</v>
      </c>
      <c r="J454" s="15">
        <v>14</v>
      </c>
      <c r="K454" s="15">
        <v>2257</v>
      </c>
    </row>
    <row r="455" spans="1:11">
      <c r="A455" s="15" t="s">
        <v>434</v>
      </c>
      <c r="B455" s="15" t="s">
        <v>2036</v>
      </c>
      <c r="C455" s="15">
        <v>790</v>
      </c>
      <c r="D455" s="15">
        <v>15</v>
      </c>
      <c r="E455" s="18">
        <v>54</v>
      </c>
      <c r="F455" s="15">
        <v>40000</v>
      </c>
      <c r="G455" s="15">
        <v>120000</v>
      </c>
      <c r="H455" s="15">
        <v>0.1</v>
      </c>
      <c r="I455" s="15" t="s">
        <v>920</v>
      </c>
      <c r="J455" s="15">
        <v>17</v>
      </c>
      <c r="K455" s="15">
        <v>2257</v>
      </c>
    </row>
    <row r="456" spans="1:11">
      <c r="A456" s="15" t="s">
        <v>434</v>
      </c>
      <c r="B456" s="15" t="s">
        <v>2037</v>
      </c>
      <c r="C456" s="15">
        <v>790</v>
      </c>
      <c r="D456" s="15">
        <v>23</v>
      </c>
      <c r="E456" s="18">
        <v>62</v>
      </c>
      <c r="F456" s="15">
        <v>60000</v>
      </c>
      <c r="G456" s="15">
        <v>210000</v>
      </c>
      <c r="H456" s="15">
        <v>0.1</v>
      </c>
      <c r="I456" s="15" t="s">
        <v>832</v>
      </c>
      <c r="J456" s="15">
        <v>36</v>
      </c>
      <c r="K456" s="15">
        <v>2268</v>
      </c>
    </row>
    <row r="457" spans="1:11">
      <c r="A457" s="15" t="s">
        <v>434</v>
      </c>
      <c r="B457" s="15" t="s">
        <v>2038</v>
      </c>
      <c r="C457" s="15">
        <v>1020</v>
      </c>
      <c r="D457" s="15">
        <v>25</v>
      </c>
      <c r="E457" s="18">
        <v>46</v>
      </c>
      <c r="F457" s="15">
        <v>80000</v>
      </c>
      <c r="G457" s="15">
        <v>210000</v>
      </c>
      <c r="H457" s="15">
        <v>0.1</v>
      </c>
      <c r="I457" s="15" t="s">
        <v>832</v>
      </c>
      <c r="J457" s="15">
        <v>41</v>
      </c>
      <c r="K457" s="15">
        <v>2271</v>
      </c>
    </row>
    <row r="458" spans="1:11">
      <c r="A458" s="15" t="s">
        <v>434</v>
      </c>
      <c r="B458" s="15" t="s">
        <v>2039</v>
      </c>
      <c r="C458" s="15">
        <v>1020</v>
      </c>
      <c r="D458" s="15">
        <v>30</v>
      </c>
      <c r="E458" s="18">
        <v>54</v>
      </c>
      <c r="F458" s="15">
        <v>100000</v>
      </c>
      <c r="G458" s="15">
        <v>240000</v>
      </c>
      <c r="H458" s="15">
        <v>0.1</v>
      </c>
      <c r="I458" s="15" t="s">
        <v>838</v>
      </c>
      <c r="J458" s="15">
        <v>60</v>
      </c>
      <c r="K458" s="15">
        <v>2276</v>
      </c>
    </row>
    <row r="459" spans="1:11">
      <c r="A459" s="15" t="s">
        <v>434</v>
      </c>
      <c r="B459" s="15" t="s">
        <v>2040</v>
      </c>
      <c r="C459" s="15">
        <v>1020</v>
      </c>
      <c r="D459" s="15">
        <v>45</v>
      </c>
      <c r="E459" s="18">
        <v>95</v>
      </c>
      <c r="F459" s="15">
        <v>120000</v>
      </c>
      <c r="G459" s="15">
        <v>450000</v>
      </c>
      <c r="H459" s="15">
        <v>0.1</v>
      </c>
      <c r="I459" s="15" t="s">
        <v>838</v>
      </c>
      <c r="J459" s="15">
        <v>82</v>
      </c>
      <c r="K459" s="15">
        <v>2284</v>
      </c>
    </row>
    <row r="460" spans="1:11">
      <c r="A460" s="15" t="s">
        <v>434</v>
      </c>
      <c r="B460" s="15" t="s">
        <v>2041</v>
      </c>
      <c r="C460" s="15">
        <v>425</v>
      </c>
      <c r="D460" s="15">
        <v>16</v>
      </c>
      <c r="E460" s="18">
        <v>17</v>
      </c>
      <c r="F460" s="15">
        <v>5000</v>
      </c>
      <c r="G460" s="15">
        <v>80000</v>
      </c>
      <c r="H460" s="15">
        <v>0.1</v>
      </c>
      <c r="I460" s="15" t="s">
        <v>916</v>
      </c>
      <c r="J460" s="15">
        <v>19</v>
      </c>
      <c r="K460" s="15">
        <v>2338</v>
      </c>
    </row>
    <row r="461" spans="1:11">
      <c r="A461" s="15" t="s">
        <v>434</v>
      </c>
      <c r="B461" s="15" t="s">
        <v>2042</v>
      </c>
      <c r="C461" s="15">
        <v>425</v>
      </c>
      <c r="D461" s="15">
        <v>19</v>
      </c>
      <c r="E461" s="18">
        <v>17</v>
      </c>
      <c r="F461" s="15">
        <v>15000</v>
      </c>
      <c r="G461" s="15">
        <v>120000</v>
      </c>
      <c r="H461" s="15">
        <v>0.1</v>
      </c>
      <c r="I461" s="15" t="s">
        <v>920</v>
      </c>
      <c r="J461" s="15">
        <v>28</v>
      </c>
      <c r="K461" s="15">
        <v>2343</v>
      </c>
    </row>
    <row r="462" spans="1:11">
      <c r="A462" s="15" t="s">
        <v>434</v>
      </c>
      <c r="B462" s="15" t="s">
        <v>2043</v>
      </c>
      <c r="C462" s="15">
        <v>326</v>
      </c>
      <c r="D462" s="15">
        <v>13</v>
      </c>
      <c r="E462" s="18">
        <v>17</v>
      </c>
      <c r="F462" s="15">
        <v>5000</v>
      </c>
      <c r="G462" s="15">
        <v>100000</v>
      </c>
      <c r="H462" s="15">
        <v>0.1</v>
      </c>
      <c r="I462" s="15" t="s">
        <v>915</v>
      </c>
      <c r="J462" s="15">
        <v>15</v>
      </c>
      <c r="K462" s="15">
        <v>2342</v>
      </c>
    </row>
    <row r="463" spans="1:11">
      <c r="A463" s="15" t="s">
        <v>434</v>
      </c>
      <c r="B463" s="15" t="s">
        <v>2044</v>
      </c>
      <c r="C463" s="15">
        <v>326</v>
      </c>
      <c r="D463" s="15">
        <v>14</v>
      </c>
      <c r="E463" s="18">
        <v>17</v>
      </c>
      <c r="F463" s="15">
        <v>25000</v>
      </c>
      <c r="G463" s="15">
        <v>140000</v>
      </c>
      <c r="H463" s="15">
        <v>0.1</v>
      </c>
      <c r="I463" s="15" t="s">
        <v>894</v>
      </c>
      <c r="J463" s="15">
        <v>16</v>
      </c>
      <c r="K463" s="15">
        <v>2344</v>
      </c>
    </row>
    <row r="464" spans="1:11">
      <c r="A464" s="15" t="s">
        <v>434</v>
      </c>
      <c r="B464" s="15" t="s">
        <v>2045</v>
      </c>
      <c r="C464" s="15">
        <v>326</v>
      </c>
      <c r="D464" s="15">
        <v>17</v>
      </c>
      <c r="E464" s="18">
        <v>33</v>
      </c>
      <c r="F464" s="15">
        <v>40000</v>
      </c>
      <c r="G464" s="15">
        <v>160000</v>
      </c>
      <c r="H464" s="15">
        <v>0.1</v>
      </c>
      <c r="I464" s="15" t="s">
        <v>920</v>
      </c>
      <c r="J464" s="15">
        <v>19</v>
      </c>
      <c r="K464" s="15">
        <v>2348</v>
      </c>
    </row>
    <row r="465" spans="1:11">
      <c r="A465" s="15" t="s">
        <v>434</v>
      </c>
      <c r="B465" s="15" t="s">
        <v>2046</v>
      </c>
      <c r="C465" s="15">
        <v>198</v>
      </c>
      <c r="D465" s="15">
        <v>9</v>
      </c>
      <c r="E465" s="18">
        <v>2</v>
      </c>
      <c r="F465" s="15">
        <v>5000</v>
      </c>
      <c r="G465" s="15">
        <v>60000</v>
      </c>
      <c r="H465" s="15">
        <v>0.1</v>
      </c>
      <c r="I465" s="15" t="s">
        <v>911</v>
      </c>
      <c r="J465" s="15">
        <v>11</v>
      </c>
      <c r="K465" s="15">
        <v>2345</v>
      </c>
    </row>
    <row r="466" spans="1:11">
      <c r="A466" s="15" t="s">
        <v>434</v>
      </c>
      <c r="B466" s="15" t="s">
        <v>2047</v>
      </c>
      <c r="C466" s="15">
        <v>198</v>
      </c>
      <c r="D466" s="15">
        <v>10</v>
      </c>
      <c r="E466" s="18">
        <v>17</v>
      </c>
      <c r="F466" s="15">
        <v>5000</v>
      </c>
      <c r="G466" s="15">
        <v>80000</v>
      </c>
      <c r="H466" s="15">
        <v>0.1</v>
      </c>
      <c r="I466" s="15" t="s">
        <v>893</v>
      </c>
      <c r="J466" s="15">
        <v>12</v>
      </c>
      <c r="K466" s="15">
        <v>2349</v>
      </c>
    </row>
    <row r="467" spans="1:11">
      <c r="A467" s="15" t="s">
        <v>434</v>
      </c>
      <c r="B467" s="15" t="s">
        <v>2048</v>
      </c>
      <c r="C467" s="15">
        <v>198</v>
      </c>
      <c r="D467" s="15">
        <v>13</v>
      </c>
      <c r="E467" s="18">
        <v>17</v>
      </c>
      <c r="F467" s="15">
        <v>15000</v>
      </c>
      <c r="G467" s="15">
        <v>100000</v>
      </c>
      <c r="H467" s="15">
        <v>0.1</v>
      </c>
      <c r="I467" s="15" t="s">
        <v>915</v>
      </c>
      <c r="J467" s="15">
        <v>15</v>
      </c>
      <c r="K467" s="15">
        <v>2354</v>
      </c>
    </row>
    <row r="468" spans="1:11">
      <c r="A468" s="15" t="s">
        <v>434</v>
      </c>
      <c r="B468" s="15" t="s">
        <v>2049</v>
      </c>
      <c r="C468" s="15">
        <v>615</v>
      </c>
      <c r="D468" s="15">
        <v>22</v>
      </c>
      <c r="E468" s="18">
        <v>33</v>
      </c>
      <c r="F468" s="15">
        <v>60000</v>
      </c>
      <c r="G468" s="15">
        <v>180000</v>
      </c>
      <c r="H468" s="15">
        <v>0.1</v>
      </c>
      <c r="I468" s="15" t="s">
        <v>832</v>
      </c>
      <c r="J468" s="15">
        <v>29</v>
      </c>
      <c r="K468" s="15">
        <v>2350</v>
      </c>
    </row>
    <row r="469" spans="1:11">
      <c r="A469" s="15" t="s">
        <v>434</v>
      </c>
      <c r="B469" s="15" t="s">
        <v>2050</v>
      </c>
      <c r="C469" s="15">
        <v>615</v>
      </c>
      <c r="D469" s="15">
        <v>24</v>
      </c>
      <c r="E469" s="18">
        <v>46</v>
      </c>
      <c r="F469" s="15">
        <v>80000</v>
      </c>
      <c r="G469" s="15">
        <v>210000</v>
      </c>
      <c r="H469" s="15">
        <v>0.1</v>
      </c>
      <c r="I469" s="15" t="s">
        <v>832</v>
      </c>
      <c r="J469" s="15">
        <v>34</v>
      </c>
      <c r="K469" s="15">
        <v>2353</v>
      </c>
    </row>
    <row r="470" spans="1:11">
      <c r="A470" s="15" t="s">
        <v>434</v>
      </c>
      <c r="B470" s="15" t="s">
        <v>2051</v>
      </c>
      <c r="C470" s="15">
        <v>615</v>
      </c>
      <c r="D470" s="15">
        <v>28</v>
      </c>
      <c r="E470" s="18">
        <v>46</v>
      </c>
      <c r="F470" s="15">
        <v>100000</v>
      </c>
      <c r="G470" s="15">
        <v>240000</v>
      </c>
      <c r="H470" s="15">
        <v>0.1</v>
      </c>
      <c r="I470" s="15" t="s">
        <v>832</v>
      </c>
      <c r="J470" s="15">
        <v>38</v>
      </c>
      <c r="K470" s="15">
        <v>2356</v>
      </c>
    </row>
    <row r="471" spans="1:11">
      <c r="A471" s="15" t="s">
        <v>434</v>
      </c>
      <c r="B471" s="15" t="s">
        <v>2052</v>
      </c>
      <c r="C471" s="15">
        <v>510</v>
      </c>
      <c r="D471" s="15">
        <v>23</v>
      </c>
      <c r="E471" s="18">
        <v>33</v>
      </c>
      <c r="F471" s="15">
        <v>60000</v>
      </c>
      <c r="G471" s="15">
        <v>160000</v>
      </c>
      <c r="H471" s="15">
        <v>0.1</v>
      </c>
      <c r="I471" s="15" t="s">
        <v>832</v>
      </c>
      <c r="J471" s="15">
        <v>37</v>
      </c>
      <c r="K471" s="15">
        <v>2352</v>
      </c>
    </row>
    <row r="472" spans="1:11">
      <c r="A472" s="15" t="s">
        <v>434</v>
      </c>
      <c r="B472" s="15" t="s">
        <v>2053</v>
      </c>
      <c r="C472" s="15">
        <v>510</v>
      </c>
      <c r="D472" s="15">
        <v>29</v>
      </c>
      <c r="E472" s="18">
        <v>54</v>
      </c>
      <c r="F472" s="15">
        <v>120000</v>
      </c>
      <c r="G472" s="15">
        <v>300000</v>
      </c>
      <c r="H472" s="15">
        <v>0.1</v>
      </c>
      <c r="I472" s="15" t="s">
        <v>832</v>
      </c>
      <c r="J472" s="15">
        <v>40</v>
      </c>
      <c r="K472" s="15">
        <v>2357</v>
      </c>
    </row>
    <row r="473" spans="1:11">
      <c r="A473" s="15" t="s">
        <v>434</v>
      </c>
      <c r="B473" s="15" t="s">
        <v>2054</v>
      </c>
      <c r="C473" s="15">
        <v>510</v>
      </c>
      <c r="D473" s="15">
        <v>31</v>
      </c>
      <c r="E473" s="18">
        <v>46</v>
      </c>
      <c r="F473" s="15">
        <v>140000</v>
      </c>
      <c r="G473" s="15">
        <v>450000</v>
      </c>
      <c r="H473" s="15">
        <v>0.1</v>
      </c>
      <c r="I473" s="15" t="s">
        <v>838</v>
      </c>
      <c r="J473" s="15">
        <v>63</v>
      </c>
      <c r="K473" s="15">
        <v>2359</v>
      </c>
    </row>
    <row r="474" spans="1:11">
      <c r="A474" s="15" t="s">
        <v>435</v>
      </c>
      <c r="B474" s="15" t="s">
        <v>2055</v>
      </c>
      <c r="C474" s="15">
        <v>96</v>
      </c>
      <c r="D474" s="15">
        <v>1</v>
      </c>
      <c r="E474" s="18">
        <v>5</v>
      </c>
      <c r="F474" s="15">
        <v>1</v>
      </c>
      <c r="G474" s="15">
        <v>15000</v>
      </c>
      <c r="H474" s="15">
        <v>0.1</v>
      </c>
      <c r="I474" s="15" t="s">
        <v>856</v>
      </c>
      <c r="J474" s="15">
        <v>3</v>
      </c>
      <c r="K474" s="15">
        <v>2235</v>
      </c>
    </row>
    <row r="475" spans="1:11">
      <c r="A475" s="15" t="s">
        <v>435</v>
      </c>
      <c r="B475" s="15" t="s">
        <v>2056</v>
      </c>
      <c r="C475" s="15">
        <v>96</v>
      </c>
      <c r="D475" s="15">
        <v>2</v>
      </c>
      <c r="E475" s="18">
        <v>5</v>
      </c>
      <c r="F475" s="15">
        <v>1</v>
      </c>
      <c r="G475" s="15">
        <v>25000</v>
      </c>
      <c r="H475" s="15">
        <v>0.1</v>
      </c>
      <c r="I475" s="15" t="s">
        <v>3481</v>
      </c>
      <c r="J475" s="15">
        <v>4</v>
      </c>
      <c r="K475" s="15">
        <v>2235</v>
      </c>
    </row>
    <row r="476" spans="1:11">
      <c r="A476" s="15" t="s">
        <v>435</v>
      </c>
      <c r="B476" s="15" t="s">
        <v>2057</v>
      </c>
      <c r="C476" s="15">
        <v>96</v>
      </c>
      <c r="D476" s="15">
        <v>3</v>
      </c>
      <c r="E476" s="18">
        <v>10</v>
      </c>
      <c r="F476" s="15">
        <v>5000</v>
      </c>
      <c r="G476" s="15">
        <v>40000</v>
      </c>
      <c r="H476" s="15">
        <v>0.1</v>
      </c>
      <c r="I476" s="15" t="s">
        <v>3482</v>
      </c>
      <c r="J476" s="15">
        <v>8</v>
      </c>
      <c r="K476" s="15">
        <v>2236</v>
      </c>
    </row>
    <row r="477" spans="1:11">
      <c r="A477" s="15" t="s">
        <v>435</v>
      </c>
      <c r="B477" s="15" t="s">
        <v>2058</v>
      </c>
      <c r="C477" s="15">
        <v>259</v>
      </c>
      <c r="D477" s="15">
        <v>1</v>
      </c>
      <c r="E477" s="18">
        <v>5</v>
      </c>
      <c r="F477" s="15">
        <v>15000</v>
      </c>
      <c r="G477" s="15">
        <v>60000</v>
      </c>
      <c r="H477" s="15">
        <v>0.1</v>
      </c>
      <c r="I477" s="15" t="s">
        <v>852</v>
      </c>
      <c r="J477" s="15">
        <v>3</v>
      </c>
      <c r="K477" s="15">
        <v>2236</v>
      </c>
    </row>
    <row r="478" spans="1:11">
      <c r="A478" s="15" t="s">
        <v>435</v>
      </c>
      <c r="B478" s="15" t="s">
        <v>2059</v>
      </c>
      <c r="C478" s="15">
        <v>259</v>
      </c>
      <c r="D478" s="15">
        <v>3</v>
      </c>
      <c r="E478" s="18">
        <v>10</v>
      </c>
      <c r="F478" s="15">
        <v>15000</v>
      </c>
      <c r="G478" s="15">
        <v>80000</v>
      </c>
      <c r="H478" s="15">
        <v>0.1</v>
      </c>
      <c r="I478" s="15" t="s">
        <v>861</v>
      </c>
      <c r="J478" s="15">
        <v>7</v>
      </c>
      <c r="K478" s="15">
        <v>2237</v>
      </c>
    </row>
    <row r="479" spans="1:11">
      <c r="A479" s="15" t="s">
        <v>435</v>
      </c>
      <c r="B479" s="15" t="s">
        <v>2060</v>
      </c>
      <c r="C479" s="15">
        <v>259</v>
      </c>
      <c r="D479" s="15">
        <v>4</v>
      </c>
      <c r="E479" s="18">
        <v>10</v>
      </c>
      <c r="F479" s="15">
        <v>15000</v>
      </c>
      <c r="G479" s="15">
        <v>100000</v>
      </c>
      <c r="H479" s="15">
        <v>0.1</v>
      </c>
      <c r="I479" s="15" t="s">
        <v>862</v>
      </c>
      <c r="J479" s="15">
        <v>6</v>
      </c>
      <c r="K479" s="15">
        <v>2240</v>
      </c>
    </row>
    <row r="480" spans="1:11">
      <c r="A480" s="15" t="s">
        <v>435</v>
      </c>
      <c r="B480" s="15" t="s">
        <v>791</v>
      </c>
      <c r="C480" s="15">
        <v>343</v>
      </c>
      <c r="D480" s="15">
        <v>1</v>
      </c>
      <c r="E480" s="18">
        <v>10</v>
      </c>
      <c r="F480" s="15">
        <v>15000</v>
      </c>
      <c r="G480" s="15">
        <v>100000</v>
      </c>
      <c r="H480" s="15">
        <v>0.1</v>
      </c>
      <c r="I480" s="15" t="s">
        <v>3531</v>
      </c>
      <c r="J480" s="15">
        <v>3</v>
      </c>
      <c r="K480" s="15">
        <v>2237</v>
      </c>
    </row>
    <row r="481" spans="1:11">
      <c r="A481" s="15" t="s">
        <v>435</v>
      </c>
      <c r="B481" s="15" t="s">
        <v>792</v>
      </c>
      <c r="C481" s="15">
        <v>343</v>
      </c>
      <c r="D481" s="15">
        <v>2</v>
      </c>
      <c r="E481" s="18">
        <v>10</v>
      </c>
      <c r="F481" s="15">
        <v>5000</v>
      </c>
      <c r="G481" s="15">
        <v>40000</v>
      </c>
      <c r="H481" s="15">
        <v>0.1</v>
      </c>
      <c r="I481" s="15" t="s">
        <v>863</v>
      </c>
      <c r="J481" s="15">
        <v>5</v>
      </c>
      <c r="K481" s="15">
        <v>2241</v>
      </c>
    </row>
    <row r="482" spans="1:11">
      <c r="A482" s="15" t="s">
        <v>435</v>
      </c>
      <c r="B482" s="15" t="s">
        <v>793</v>
      </c>
      <c r="C482" s="15">
        <v>343</v>
      </c>
      <c r="D482" s="15">
        <v>4</v>
      </c>
      <c r="E482" s="18">
        <v>10</v>
      </c>
      <c r="F482" s="15">
        <v>25000</v>
      </c>
      <c r="G482" s="15">
        <v>100000</v>
      </c>
      <c r="H482" s="15">
        <v>0.1</v>
      </c>
      <c r="I482" s="15" t="s">
        <v>857</v>
      </c>
      <c r="J482" s="15">
        <v>8</v>
      </c>
      <c r="K482" s="15">
        <v>2242</v>
      </c>
    </row>
    <row r="483" spans="1:11">
      <c r="A483" s="15" t="s">
        <v>435</v>
      </c>
      <c r="B483" s="15" t="s">
        <v>794</v>
      </c>
      <c r="C483" s="15">
        <v>343</v>
      </c>
      <c r="D483" s="15">
        <v>6</v>
      </c>
      <c r="E483" s="18">
        <v>10</v>
      </c>
      <c r="F483" s="15">
        <v>80000</v>
      </c>
      <c r="G483" s="15">
        <v>210000</v>
      </c>
      <c r="H483" s="15">
        <v>0.1</v>
      </c>
      <c r="I483" s="15" t="s">
        <v>840</v>
      </c>
      <c r="J483" s="15">
        <v>9</v>
      </c>
      <c r="K483" s="15">
        <v>2246</v>
      </c>
    </row>
    <row r="484" spans="1:11">
      <c r="A484" s="15" t="s">
        <v>435</v>
      </c>
      <c r="B484" s="15" t="s">
        <v>2061</v>
      </c>
      <c r="C484" s="15">
        <v>340</v>
      </c>
      <c r="D484" s="15">
        <v>2</v>
      </c>
      <c r="E484" s="18">
        <v>10</v>
      </c>
      <c r="F484" s="15">
        <v>5000</v>
      </c>
      <c r="G484" s="15">
        <v>60000</v>
      </c>
      <c r="H484" s="15">
        <v>0.1</v>
      </c>
      <c r="I484" s="15" t="s">
        <v>862</v>
      </c>
      <c r="J484" s="15">
        <v>4</v>
      </c>
      <c r="K484" s="15">
        <v>2243</v>
      </c>
    </row>
    <row r="485" spans="1:11">
      <c r="A485" s="15" t="s">
        <v>435</v>
      </c>
      <c r="B485" s="15" t="s">
        <v>2062</v>
      </c>
      <c r="C485" s="15">
        <v>340</v>
      </c>
      <c r="D485" s="15">
        <v>4</v>
      </c>
      <c r="E485" s="18">
        <v>10</v>
      </c>
      <c r="F485" s="15">
        <v>100000</v>
      </c>
      <c r="G485" s="15">
        <v>240000</v>
      </c>
      <c r="H485" s="15">
        <v>0.1</v>
      </c>
      <c r="I485" s="15" t="s">
        <v>802</v>
      </c>
      <c r="J485" s="15">
        <v>8</v>
      </c>
      <c r="K485" s="15">
        <v>2248</v>
      </c>
    </row>
    <row r="486" spans="1:11">
      <c r="A486" s="15" t="s">
        <v>435</v>
      </c>
      <c r="B486" s="15" t="s">
        <v>2063</v>
      </c>
      <c r="C486" s="15">
        <v>340</v>
      </c>
      <c r="D486" s="15">
        <v>8</v>
      </c>
      <c r="E486" s="18">
        <v>20</v>
      </c>
      <c r="F486" s="15">
        <v>60000</v>
      </c>
      <c r="G486" s="15">
        <v>240000</v>
      </c>
      <c r="H486" s="15">
        <v>0.1</v>
      </c>
      <c r="I486" s="15" t="s">
        <v>3532</v>
      </c>
      <c r="J486" s="15">
        <v>17</v>
      </c>
      <c r="K486" s="15">
        <v>2252</v>
      </c>
    </row>
    <row r="487" spans="1:11">
      <c r="A487" s="15" t="s">
        <v>435</v>
      </c>
      <c r="B487" s="15" t="s">
        <v>2064</v>
      </c>
      <c r="C487" s="15">
        <v>500</v>
      </c>
      <c r="D487" s="15">
        <v>3</v>
      </c>
      <c r="E487" s="18">
        <v>10</v>
      </c>
      <c r="F487" s="15">
        <v>40000</v>
      </c>
      <c r="G487" s="15">
        <v>160000</v>
      </c>
      <c r="H487" s="15">
        <v>0.1</v>
      </c>
      <c r="I487" s="15" t="s">
        <v>3533</v>
      </c>
      <c r="J487" s="15">
        <v>7</v>
      </c>
      <c r="K487" s="15">
        <v>2245</v>
      </c>
    </row>
    <row r="488" spans="1:11">
      <c r="A488" s="15" t="s">
        <v>435</v>
      </c>
      <c r="B488" s="15" t="s">
        <v>2065</v>
      </c>
      <c r="C488" s="15">
        <v>500</v>
      </c>
      <c r="D488" s="15">
        <v>6</v>
      </c>
      <c r="E488" s="18">
        <v>10</v>
      </c>
      <c r="F488" s="15">
        <v>120000</v>
      </c>
      <c r="G488" s="15">
        <v>350000</v>
      </c>
      <c r="H488" s="15">
        <v>0.1</v>
      </c>
      <c r="I488" s="15" t="s">
        <v>842</v>
      </c>
      <c r="J488" s="15">
        <v>9</v>
      </c>
      <c r="K488" s="15">
        <v>2250</v>
      </c>
    </row>
    <row r="489" spans="1:11">
      <c r="A489" s="15" t="s">
        <v>435</v>
      </c>
      <c r="B489" s="15" t="s">
        <v>2066</v>
      </c>
      <c r="C489" s="15">
        <v>500</v>
      </c>
      <c r="D489" s="15">
        <v>10</v>
      </c>
      <c r="E489" s="18">
        <v>25</v>
      </c>
      <c r="F489" s="15">
        <v>100000</v>
      </c>
      <c r="G489" s="15">
        <v>300000</v>
      </c>
      <c r="H489" s="15">
        <v>0.1</v>
      </c>
      <c r="I489" s="15" t="s">
        <v>3486</v>
      </c>
      <c r="J489" s="15">
        <v>23</v>
      </c>
      <c r="K489" s="15">
        <v>2255</v>
      </c>
    </row>
    <row r="490" spans="1:11">
      <c r="A490" s="15" t="s">
        <v>435</v>
      </c>
      <c r="B490" s="15" t="s">
        <v>2067</v>
      </c>
      <c r="C490" s="15">
        <v>500</v>
      </c>
      <c r="D490" s="15">
        <v>12</v>
      </c>
      <c r="E490" s="18">
        <v>20</v>
      </c>
      <c r="F490" s="15">
        <v>100000</v>
      </c>
      <c r="G490" s="15">
        <v>240000</v>
      </c>
      <c r="H490" s="15">
        <v>0.1</v>
      </c>
      <c r="I490" s="15" t="s">
        <v>902</v>
      </c>
      <c r="J490" s="15">
        <v>19</v>
      </c>
      <c r="K490" s="15">
        <v>2259</v>
      </c>
    </row>
    <row r="491" spans="1:11">
      <c r="A491" s="15" t="s">
        <v>435</v>
      </c>
      <c r="B491" s="15" t="s">
        <v>2068</v>
      </c>
      <c r="C491" s="15">
        <v>1255</v>
      </c>
      <c r="D491" s="15">
        <v>7</v>
      </c>
      <c r="E491" s="15">
        <v>15</v>
      </c>
      <c r="F491" s="15">
        <v>100000</v>
      </c>
      <c r="G491" s="15">
        <v>450000</v>
      </c>
      <c r="H491" s="15">
        <v>0.1</v>
      </c>
      <c r="I491" s="15" t="s">
        <v>865</v>
      </c>
      <c r="J491" s="15">
        <v>13</v>
      </c>
      <c r="K491" s="15">
        <v>2248</v>
      </c>
    </row>
    <row r="492" spans="1:11">
      <c r="A492" s="15" t="s">
        <v>435</v>
      </c>
      <c r="B492" s="15" t="s">
        <v>2069</v>
      </c>
      <c r="C492" s="15">
        <v>1255</v>
      </c>
      <c r="D492" s="15">
        <v>15</v>
      </c>
      <c r="E492" s="15">
        <v>35</v>
      </c>
      <c r="F492" s="15">
        <v>120000</v>
      </c>
      <c r="G492" s="15">
        <v>500000</v>
      </c>
      <c r="H492" s="15">
        <v>0.1</v>
      </c>
      <c r="I492" s="15" t="s">
        <v>904</v>
      </c>
      <c r="J492" s="15">
        <v>29</v>
      </c>
      <c r="K492" s="15">
        <v>2254</v>
      </c>
    </row>
    <row r="493" spans="1:11">
      <c r="A493" s="15" t="s">
        <v>435</v>
      </c>
      <c r="B493" s="15" t="s">
        <v>2070</v>
      </c>
      <c r="C493" s="15">
        <v>1255</v>
      </c>
      <c r="D493" s="15">
        <v>18</v>
      </c>
      <c r="E493" s="15">
        <v>35</v>
      </c>
      <c r="F493" s="15">
        <v>140000</v>
      </c>
      <c r="G493" s="15">
        <v>500000</v>
      </c>
      <c r="H493" s="15">
        <v>0.1</v>
      </c>
      <c r="I493" s="15" t="s">
        <v>878</v>
      </c>
      <c r="J493" s="15">
        <v>32</v>
      </c>
      <c r="K493" s="15">
        <v>2262</v>
      </c>
    </row>
    <row r="494" spans="1:11">
      <c r="A494" s="15" t="s">
        <v>435</v>
      </c>
      <c r="B494" s="15" t="s">
        <v>2071</v>
      </c>
      <c r="C494" s="15">
        <v>1255</v>
      </c>
      <c r="D494" s="15">
        <v>20</v>
      </c>
      <c r="E494" s="15">
        <v>35</v>
      </c>
      <c r="F494" s="15">
        <v>160000</v>
      </c>
      <c r="G494" s="15">
        <v>400000</v>
      </c>
      <c r="H494" s="15">
        <v>0.1</v>
      </c>
      <c r="I494" s="15" t="s">
        <v>882</v>
      </c>
      <c r="J494" s="15">
        <v>34</v>
      </c>
      <c r="K494" s="15">
        <v>2264</v>
      </c>
    </row>
    <row r="495" spans="1:11">
      <c r="A495" s="15" t="s">
        <v>435</v>
      </c>
      <c r="B495" s="15" t="s">
        <v>2072</v>
      </c>
      <c r="C495" s="15">
        <v>2307</v>
      </c>
      <c r="D495" s="15">
        <v>16</v>
      </c>
      <c r="E495" s="15">
        <v>25</v>
      </c>
      <c r="F495" s="15">
        <v>100000</v>
      </c>
      <c r="G495" s="15">
        <v>300000</v>
      </c>
      <c r="H495" s="15">
        <v>0.1</v>
      </c>
      <c r="I495" s="15" t="s">
        <v>866</v>
      </c>
      <c r="J495" s="15">
        <v>22</v>
      </c>
      <c r="K495" s="15">
        <v>2259</v>
      </c>
    </row>
    <row r="496" spans="1:11">
      <c r="A496" s="15" t="s">
        <v>435</v>
      </c>
      <c r="B496" s="15" t="s">
        <v>2073</v>
      </c>
      <c r="C496" s="15">
        <v>2307</v>
      </c>
      <c r="D496" s="15">
        <v>20</v>
      </c>
      <c r="E496" s="15">
        <v>35</v>
      </c>
      <c r="F496" s="15">
        <v>160000</v>
      </c>
      <c r="G496" s="15">
        <v>450000</v>
      </c>
      <c r="H496" s="15">
        <v>0.1</v>
      </c>
      <c r="I496" s="15" t="s">
        <v>883</v>
      </c>
      <c r="J496" s="15">
        <v>31</v>
      </c>
      <c r="K496" s="15">
        <v>2263</v>
      </c>
    </row>
    <row r="497" spans="1:11">
      <c r="A497" s="15" t="s">
        <v>435</v>
      </c>
      <c r="B497" s="15" t="s">
        <v>2074</v>
      </c>
      <c r="C497" s="15">
        <v>2307</v>
      </c>
      <c r="D497" s="15">
        <v>24</v>
      </c>
      <c r="E497" s="15">
        <v>40</v>
      </c>
      <c r="F497" s="15">
        <v>160000</v>
      </c>
      <c r="G497" s="15">
        <v>500000</v>
      </c>
      <c r="H497" s="15">
        <v>0.1</v>
      </c>
      <c r="I497" s="15" t="s">
        <v>937</v>
      </c>
      <c r="J497" s="15">
        <v>42</v>
      </c>
      <c r="K497" s="15">
        <v>2269</v>
      </c>
    </row>
    <row r="498" spans="1:11">
      <c r="A498" s="15" t="s">
        <v>435</v>
      </c>
      <c r="B498" s="15" t="s">
        <v>2075</v>
      </c>
      <c r="C498" s="15">
        <v>2307</v>
      </c>
      <c r="D498" s="15">
        <v>28</v>
      </c>
      <c r="E498" s="15">
        <v>65</v>
      </c>
      <c r="F498" s="15">
        <v>180000</v>
      </c>
      <c r="G498" s="15">
        <v>600000</v>
      </c>
      <c r="H498" s="15">
        <v>0.1</v>
      </c>
      <c r="I498" s="15" t="s">
        <v>887</v>
      </c>
      <c r="J498" s="15">
        <v>57</v>
      </c>
      <c r="K498" s="15">
        <v>2339</v>
      </c>
    </row>
    <row r="499" spans="1:11">
      <c r="A499" s="15" t="s">
        <v>435</v>
      </c>
      <c r="B499" s="15" t="s">
        <v>2076</v>
      </c>
      <c r="C499" s="15">
        <v>2307</v>
      </c>
      <c r="D499" s="15">
        <v>30</v>
      </c>
      <c r="E499" s="15">
        <v>65</v>
      </c>
      <c r="F499" s="15">
        <v>210000</v>
      </c>
      <c r="G499" s="15">
        <v>700000</v>
      </c>
      <c r="H499" s="15">
        <v>0.1</v>
      </c>
      <c r="I499" s="15" t="s">
        <v>910</v>
      </c>
      <c r="J499" s="15">
        <v>53</v>
      </c>
      <c r="K499" s="15">
        <v>2345</v>
      </c>
    </row>
  </sheetData>
  <autoFilter ref="A1:K49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1"/>
  <sheetViews>
    <sheetView topLeftCell="A505" workbookViewId="0">
      <selection activeCell="B10" sqref="B10"/>
    </sheetView>
  </sheetViews>
  <sheetFormatPr defaultRowHeight="15"/>
  <cols>
    <col min="2" max="2" width="18.85546875" style="15" bestFit="1" customWidth="1"/>
    <col min="3" max="3" width="9.7109375" style="15" bestFit="1" customWidth="1"/>
    <col min="4" max="4" width="8.140625" style="15" bestFit="1" customWidth="1"/>
    <col min="5" max="5" width="6.140625" style="15" bestFit="1" customWidth="1"/>
    <col min="6" max="7" width="7.140625" style="15" bestFit="1" customWidth="1"/>
    <col min="8" max="8" width="15.85546875" style="15" bestFit="1" customWidth="1"/>
    <col min="9" max="9" width="11.140625" style="15" bestFit="1" customWidth="1"/>
    <col min="10" max="10" width="6" style="15" bestFit="1" customWidth="1"/>
    <col min="11" max="11" width="27.140625" style="15" bestFit="1" customWidth="1"/>
    <col min="12" max="12" width="5" style="15" bestFit="1" customWidth="1"/>
    <col min="13" max="13" width="10.28515625" style="15" bestFit="1" customWidth="1"/>
    <col min="14" max="14" width="5" style="15" bestFit="1" customWidth="1"/>
  </cols>
  <sheetData>
    <row r="1" spans="1:14">
      <c r="A1" t="s">
        <v>0</v>
      </c>
      <c r="B1" s="15" t="s">
        <v>2077</v>
      </c>
      <c r="C1" s="15" t="s">
        <v>2078</v>
      </c>
      <c r="D1" s="15" t="s">
        <v>2079</v>
      </c>
      <c r="E1" s="15" t="s">
        <v>2080</v>
      </c>
      <c r="F1" s="15" t="s">
        <v>2081</v>
      </c>
      <c r="G1" s="15" t="s">
        <v>2082</v>
      </c>
      <c r="H1" s="15" t="s">
        <v>2083</v>
      </c>
      <c r="I1" s="15" t="s">
        <v>2084</v>
      </c>
      <c r="J1" s="15" t="s">
        <v>2085</v>
      </c>
      <c r="K1" s="15" t="s">
        <v>2086</v>
      </c>
      <c r="M1" s="15" t="s">
        <v>1599</v>
      </c>
      <c r="N1" s="15" t="s">
        <v>953</v>
      </c>
    </row>
    <row r="2" spans="1:14">
      <c r="B2" s="15" t="s">
        <v>800</v>
      </c>
      <c r="C2" s="15">
        <v>0</v>
      </c>
      <c r="D2" s="15" t="s">
        <v>2087</v>
      </c>
      <c r="E2" s="15" t="s">
        <v>2087</v>
      </c>
      <c r="F2" s="15" t="s">
        <v>2087</v>
      </c>
      <c r="G2" s="15" t="s">
        <v>2087</v>
      </c>
      <c r="H2" s="15" t="s">
        <v>2087</v>
      </c>
      <c r="I2" s="15" t="s">
        <v>2087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</row>
    <row r="3" spans="1:14">
      <c r="B3" s="15" t="s">
        <v>2087</v>
      </c>
      <c r="C3" s="15">
        <v>0</v>
      </c>
      <c r="D3" s="15" t="s">
        <v>2087</v>
      </c>
      <c r="E3" s="15" t="s">
        <v>2087</v>
      </c>
      <c r="F3" s="15" t="s">
        <v>2087</v>
      </c>
      <c r="G3" s="15" t="s">
        <v>2087</v>
      </c>
      <c r="H3" s="15" t="s">
        <v>2087</v>
      </c>
      <c r="I3" s="15" t="s">
        <v>2087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</row>
    <row r="4" spans="1:14">
      <c r="A4" t="s">
        <v>422</v>
      </c>
      <c r="B4" s="15" t="s">
        <v>2088</v>
      </c>
      <c r="C4" s="15">
        <v>250</v>
      </c>
      <c r="D4" s="15">
        <v>2</v>
      </c>
      <c r="E4" s="15" t="s">
        <v>2089</v>
      </c>
      <c r="F4" s="15" t="s">
        <v>2090</v>
      </c>
      <c r="G4" s="15" t="s">
        <v>2091</v>
      </c>
      <c r="H4" s="15">
        <v>8</v>
      </c>
      <c r="I4" s="15" t="s">
        <v>2092</v>
      </c>
      <c r="J4" s="15">
        <v>0.9</v>
      </c>
      <c r="K4" s="15">
        <v>0.5</v>
      </c>
      <c r="L4" s="15">
        <v>0.8</v>
      </c>
      <c r="M4" s="15">
        <v>37</v>
      </c>
      <c r="N4" s="15">
        <v>2228</v>
      </c>
    </row>
    <row r="5" spans="1:14">
      <c r="A5" t="s">
        <v>422</v>
      </c>
      <c r="B5" s="15" t="s">
        <v>2093</v>
      </c>
      <c r="C5" s="15">
        <v>375</v>
      </c>
      <c r="D5" s="15">
        <v>3</v>
      </c>
      <c r="E5" s="15" t="s">
        <v>2089</v>
      </c>
      <c r="F5" s="15" t="s">
        <v>2094</v>
      </c>
      <c r="G5" s="15" t="s">
        <v>2095</v>
      </c>
      <c r="H5" s="15">
        <v>10</v>
      </c>
      <c r="I5" s="15" t="s">
        <v>2096</v>
      </c>
      <c r="J5" s="15">
        <v>1.5</v>
      </c>
      <c r="K5" s="15">
        <v>0.6</v>
      </c>
      <c r="L5" s="15">
        <v>0.9</v>
      </c>
      <c r="M5" s="15">
        <v>56</v>
      </c>
      <c r="N5" s="15">
        <v>2231</v>
      </c>
    </row>
    <row r="6" spans="1:14">
      <c r="A6" t="s">
        <v>422</v>
      </c>
      <c r="B6" s="15" t="s">
        <v>2097</v>
      </c>
      <c r="C6" s="15">
        <v>300</v>
      </c>
      <c r="D6" s="15">
        <v>3</v>
      </c>
      <c r="E6" s="15" t="s">
        <v>2098</v>
      </c>
      <c r="F6" s="15" t="s">
        <v>2099</v>
      </c>
      <c r="G6" s="15" t="s">
        <v>2100</v>
      </c>
      <c r="H6" s="15">
        <v>16</v>
      </c>
      <c r="I6" s="15" t="s">
        <v>2101</v>
      </c>
      <c r="J6" s="15">
        <v>3.3</v>
      </c>
      <c r="K6" s="15">
        <v>0.7</v>
      </c>
      <c r="L6" s="15">
        <v>1.1000000000000001</v>
      </c>
      <c r="M6" s="15">
        <v>45</v>
      </c>
      <c r="N6" s="15">
        <v>2246</v>
      </c>
    </row>
    <row r="7" spans="1:14">
      <c r="A7" t="s">
        <v>422</v>
      </c>
      <c r="B7" s="15" t="s">
        <v>2102</v>
      </c>
      <c r="C7" s="15">
        <v>560</v>
      </c>
      <c r="D7" s="15">
        <v>5</v>
      </c>
      <c r="E7" s="15" t="s">
        <v>2103</v>
      </c>
      <c r="F7" s="15" t="s">
        <v>2104</v>
      </c>
      <c r="G7" s="15" t="s">
        <v>2105</v>
      </c>
      <c r="H7" s="15">
        <v>10</v>
      </c>
      <c r="I7" s="15" t="s">
        <v>2106</v>
      </c>
      <c r="J7" s="15">
        <v>2.9</v>
      </c>
      <c r="K7" s="15">
        <v>1.3</v>
      </c>
      <c r="L7" s="15">
        <v>1.9</v>
      </c>
      <c r="M7" s="15">
        <v>84</v>
      </c>
      <c r="N7" s="15">
        <v>2250</v>
      </c>
    </row>
    <row r="8" spans="1:14">
      <c r="A8" t="s">
        <v>422</v>
      </c>
      <c r="B8" s="15" t="s">
        <v>2107</v>
      </c>
      <c r="C8" s="15">
        <v>500</v>
      </c>
      <c r="D8" s="15">
        <v>4</v>
      </c>
      <c r="E8" s="15" t="s">
        <v>954</v>
      </c>
      <c r="F8" s="15" t="s">
        <v>2108</v>
      </c>
      <c r="G8" s="15" t="s">
        <v>2109</v>
      </c>
      <c r="H8" s="15">
        <v>16</v>
      </c>
      <c r="I8" s="15" t="s">
        <v>2110</v>
      </c>
      <c r="J8" s="15">
        <v>3.1</v>
      </c>
      <c r="K8" s="15">
        <v>0.8</v>
      </c>
      <c r="L8" s="15">
        <v>1.2</v>
      </c>
      <c r="M8" s="15">
        <v>75</v>
      </c>
      <c r="N8" s="15">
        <v>2256</v>
      </c>
    </row>
    <row r="9" spans="1:14">
      <c r="A9" t="s">
        <v>422</v>
      </c>
      <c r="B9" s="15" t="s">
        <v>2111</v>
      </c>
      <c r="C9" s="15">
        <v>690</v>
      </c>
      <c r="D9" s="15">
        <v>7</v>
      </c>
      <c r="E9" s="15" t="s">
        <v>954</v>
      </c>
      <c r="F9" s="15" t="s">
        <v>2112</v>
      </c>
      <c r="G9" s="15" t="s">
        <v>2113</v>
      </c>
      <c r="H9" s="15">
        <v>14</v>
      </c>
      <c r="I9" s="15" t="s">
        <v>2114</v>
      </c>
      <c r="J9" s="15">
        <v>4.2</v>
      </c>
      <c r="K9" s="15">
        <v>1.4</v>
      </c>
      <c r="L9" s="15">
        <v>2.1</v>
      </c>
      <c r="M9" s="15">
        <v>103</v>
      </c>
      <c r="N9" s="15">
        <v>2258</v>
      </c>
    </row>
    <row r="10" spans="1:14">
      <c r="A10" t="s">
        <v>422</v>
      </c>
      <c r="B10" s="15" t="s">
        <v>2115</v>
      </c>
      <c r="C10" s="15">
        <v>490</v>
      </c>
      <c r="D10" s="15">
        <v>5</v>
      </c>
      <c r="E10" s="15" t="s">
        <v>954</v>
      </c>
      <c r="F10" s="15" t="s">
        <v>2116</v>
      </c>
      <c r="G10" s="15" t="s">
        <v>2117</v>
      </c>
      <c r="H10" s="15">
        <v>24</v>
      </c>
      <c r="I10" s="15" t="s">
        <v>2118</v>
      </c>
      <c r="J10" s="15">
        <v>5.7</v>
      </c>
      <c r="K10" s="15">
        <v>1.3</v>
      </c>
      <c r="L10" s="15">
        <v>2</v>
      </c>
      <c r="M10" s="15">
        <v>74</v>
      </c>
      <c r="N10" s="15">
        <v>2262</v>
      </c>
    </row>
    <row r="11" spans="1:14">
      <c r="A11" t="s">
        <v>422</v>
      </c>
      <c r="B11" s="15" t="s">
        <v>2119</v>
      </c>
      <c r="C11" s="15">
        <v>315</v>
      </c>
      <c r="D11" s="15">
        <v>4</v>
      </c>
      <c r="E11" s="15" t="s">
        <v>2120</v>
      </c>
      <c r="F11" s="15" t="s">
        <v>2121</v>
      </c>
      <c r="G11" s="15" t="s">
        <v>2122</v>
      </c>
      <c r="H11" s="15">
        <v>20</v>
      </c>
      <c r="I11" s="15" t="s">
        <v>2123</v>
      </c>
      <c r="J11" s="15">
        <v>4.5999999999999996</v>
      </c>
      <c r="K11" s="15">
        <v>1.1000000000000001</v>
      </c>
      <c r="L11" s="15">
        <v>1.6</v>
      </c>
      <c r="M11" s="15">
        <v>47</v>
      </c>
      <c r="N11" s="15">
        <v>2268</v>
      </c>
    </row>
    <row r="12" spans="1:14">
      <c r="A12" t="s">
        <v>422</v>
      </c>
      <c r="B12" s="15" t="s">
        <v>2124</v>
      </c>
      <c r="C12" s="15">
        <v>360</v>
      </c>
      <c r="D12" s="15">
        <v>6</v>
      </c>
      <c r="E12" s="15" t="s">
        <v>954</v>
      </c>
      <c r="F12" s="15" t="s">
        <v>2125</v>
      </c>
      <c r="G12" s="15" t="s">
        <v>2126</v>
      </c>
      <c r="H12" s="15">
        <v>16</v>
      </c>
      <c r="I12" s="15" t="s">
        <v>2110</v>
      </c>
      <c r="J12" s="15">
        <v>4.9000000000000004</v>
      </c>
      <c r="K12" s="15">
        <v>1</v>
      </c>
      <c r="L12" s="15">
        <v>1.5</v>
      </c>
      <c r="M12" s="15">
        <v>54</v>
      </c>
      <c r="N12" s="15">
        <v>2270</v>
      </c>
    </row>
    <row r="13" spans="1:14">
      <c r="A13" t="s">
        <v>422</v>
      </c>
      <c r="B13" s="15" t="s">
        <v>2127</v>
      </c>
      <c r="C13" s="15">
        <v>620</v>
      </c>
      <c r="D13" s="15">
        <v>8</v>
      </c>
      <c r="E13" s="15" t="s">
        <v>2128</v>
      </c>
      <c r="F13" s="15" t="s">
        <v>2129</v>
      </c>
      <c r="G13" s="15" t="s">
        <v>2130</v>
      </c>
      <c r="H13" s="15">
        <v>18</v>
      </c>
      <c r="I13" s="15" t="s">
        <v>2131</v>
      </c>
      <c r="J13" s="15">
        <v>6.5</v>
      </c>
      <c r="K13" s="15">
        <v>1.8</v>
      </c>
      <c r="L13" s="15">
        <v>2.7</v>
      </c>
      <c r="M13" s="15">
        <v>93</v>
      </c>
      <c r="N13" s="15">
        <v>2271</v>
      </c>
    </row>
    <row r="14" spans="1:14">
      <c r="A14" t="s">
        <v>422</v>
      </c>
      <c r="B14" s="15" t="s">
        <v>2132</v>
      </c>
      <c r="C14" s="15">
        <v>255</v>
      </c>
      <c r="D14" s="15">
        <v>6</v>
      </c>
      <c r="E14" s="15" t="s">
        <v>2133</v>
      </c>
      <c r="F14" s="15" t="s">
        <v>2134</v>
      </c>
      <c r="G14" s="15" t="s">
        <v>2122</v>
      </c>
      <c r="H14" s="15">
        <v>20</v>
      </c>
      <c r="I14" s="15" t="s">
        <v>2135</v>
      </c>
      <c r="J14" s="15">
        <v>6.5</v>
      </c>
      <c r="K14" s="15">
        <v>0.8</v>
      </c>
      <c r="L14" s="15">
        <v>1.8</v>
      </c>
      <c r="M14" s="15">
        <v>34</v>
      </c>
      <c r="N14" s="15">
        <v>2331</v>
      </c>
    </row>
    <row r="15" spans="1:14">
      <c r="A15" t="s">
        <v>422</v>
      </c>
      <c r="B15" s="15" t="s">
        <v>2136</v>
      </c>
      <c r="C15" s="15">
        <v>383</v>
      </c>
      <c r="D15" s="15">
        <v>9</v>
      </c>
      <c r="E15" s="15" t="s">
        <v>2133</v>
      </c>
      <c r="F15" s="15" t="s">
        <v>2134</v>
      </c>
      <c r="G15" s="15" t="s">
        <v>2122</v>
      </c>
      <c r="H15" s="15">
        <v>20</v>
      </c>
      <c r="I15" s="15" t="s">
        <v>2135</v>
      </c>
      <c r="J15" s="15">
        <v>8.8000000000000007</v>
      </c>
      <c r="K15" s="15">
        <v>1.2</v>
      </c>
      <c r="L15" s="15">
        <v>2.6</v>
      </c>
      <c r="M15" s="15">
        <v>52</v>
      </c>
      <c r="N15" s="15">
        <v>2333</v>
      </c>
    </row>
    <row r="16" spans="1:14">
      <c r="A16" t="s">
        <v>422</v>
      </c>
      <c r="B16" s="15" t="s">
        <v>2137</v>
      </c>
      <c r="C16" s="15">
        <v>438</v>
      </c>
      <c r="D16" s="15">
        <v>12</v>
      </c>
      <c r="E16" s="15" t="s">
        <v>2138</v>
      </c>
      <c r="F16" s="15" t="s">
        <v>2139</v>
      </c>
      <c r="G16" s="15" t="s">
        <v>2140</v>
      </c>
      <c r="H16" s="15">
        <v>20</v>
      </c>
      <c r="I16" s="15" t="s">
        <v>2135</v>
      </c>
      <c r="J16" s="15">
        <v>10.7</v>
      </c>
      <c r="K16" s="15">
        <v>1.3</v>
      </c>
      <c r="L16" s="15">
        <v>2.8</v>
      </c>
      <c r="M16" s="15">
        <v>59</v>
      </c>
      <c r="N16" s="15">
        <v>2335</v>
      </c>
    </row>
    <row r="17" spans="1:14">
      <c r="A17" t="s">
        <v>422</v>
      </c>
      <c r="B17" s="15" t="s">
        <v>2141</v>
      </c>
      <c r="C17" s="15">
        <v>380</v>
      </c>
      <c r="D17" s="15">
        <v>5</v>
      </c>
      <c r="E17" s="15" t="s">
        <v>2142</v>
      </c>
      <c r="F17" s="15" t="s">
        <v>2143</v>
      </c>
      <c r="G17" s="15" t="s">
        <v>2144</v>
      </c>
      <c r="H17" s="15">
        <v>24</v>
      </c>
      <c r="I17" s="15" t="s">
        <v>2118</v>
      </c>
      <c r="J17" s="15">
        <v>5.8</v>
      </c>
      <c r="K17" s="15">
        <v>0.9</v>
      </c>
      <c r="L17" s="15">
        <v>1.4</v>
      </c>
      <c r="M17" s="15">
        <v>57</v>
      </c>
      <c r="N17" s="15">
        <v>2337</v>
      </c>
    </row>
    <row r="18" spans="1:14">
      <c r="A18" t="s">
        <v>422</v>
      </c>
      <c r="B18" s="15" t="s">
        <v>2145</v>
      </c>
      <c r="C18" s="15">
        <v>799</v>
      </c>
      <c r="D18" s="15">
        <v>15</v>
      </c>
      <c r="E18" s="15" t="s">
        <v>2142</v>
      </c>
      <c r="F18" s="15" t="s">
        <v>2143</v>
      </c>
      <c r="G18" s="15" t="s">
        <v>2144</v>
      </c>
      <c r="H18" s="15">
        <v>24</v>
      </c>
      <c r="I18" s="15" t="s">
        <v>2118</v>
      </c>
      <c r="J18" s="15">
        <v>14.9</v>
      </c>
      <c r="K18" s="15">
        <v>2.6</v>
      </c>
      <c r="L18" s="15">
        <v>5.6</v>
      </c>
      <c r="M18" s="15">
        <v>109</v>
      </c>
      <c r="N18" s="15">
        <v>2340</v>
      </c>
    </row>
    <row r="19" spans="1:14">
      <c r="A19" t="s">
        <v>422</v>
      </c>
      <c r="B19" s="15" t="s">
        <v>2146</v>
      </c>
      <c r="C19" s="15">
        <v>700</v>
      </c>
      <c r="D19" s="15">
        <v>17</v>
      </c>
      <c r="E19" s="15" t="s">
        <v>2108</v>
      </c>
      <c r="F19" s="15" t="s">
        <v>2147</v>
      </c>
      <c r="G19" s="15" t="s">
        <v>2148</v>
      </c>
      <c r="H19" s="15">
        <v>21</v>
      </c>
      <c r="I19" s="15" t="s">
        <v>66</v>
      </c>
      <c r="J19" s="15">
        <v>13.07</v>
      </c>
      <c r="K19" s="15">
        <v>2.6</v>
      </c>
      <c r="L19" s="15">
        <v>5.6</v>
      </c>
      <c r="M19" s="15">
        <v>95</v>
      </c>
      <c r="N19" s="15">
        <v>2341</v>
      </c>
    </row>
    <row r="20" spans="1:14">
      <c r="A20" t="s">
        <v>422</v>
      </c>
      <c r="B20" s="15" t="s">
        <v>2149</v>
      </c>
      <c r="C20" s="15">
        <v>1160</v>
      </c>
      <c r="D20" s="15">
        <v>23</v>
      </c>
      <c r="E20" s="15" t="s">
        <v>2112</v>
      </c>
      <c r="F20" s="15" t="s">
        <v>2150</v>
      </c>
      <c r="G20" s="15" t="s">
        <v>2151</v>
      </c>
      <c r="H20" s="15">
        <v>24</v>
      </c>
      <c r="I20" s="15" t="s">
        <v>2118</v>
      </c>
      <c r="J20" s="15">
        <v>21.53</v>
      </c>
      <c r="K20" s="15">
        <v>4</v>
      </c>
      <c r="L20" s="15">
        <v>8.6</v>
      </c>
      <c r="M20" s="15">
        <v>158</v>
      </c>
      <c r="N20" s="15">
        <v>2352</v>
      </c>
    </row>
    <row r="21" spans="1:14">
      <c r="A21" t="s">
        <v>422</v>
      </c>
      <c r="B21" s="15" t="s">
        <v>2152</v>
      </c>
      <c r="C21" s="15">
        <v>1360</v>
      </c>
      <c r="D21" s="15">
        <v>27</v>
      </c>
      <c r="E21" s="15" t="s">
        <v>2112</v>
      </c>
      <c r="F21" s="15" t="s">
        <v>2150</v>
      </c>
      <c r="G21" s="15" t="s">
        <v>2151</v>
      </c>
      <c r="H21" s="15">
        <v>24</v>
      </c>
      <c r="I21" s="15" t="s">
        <v>2118</v>
      </c>
      <c r="J21" s="15">
        <v>24.96</v>
      </c>
      <c r="K21" s="15">
        <v>4.7</v>
      </c>
      <c r="L21" s="15">
        <v>10.199999999999999</v>
      </c>
      <c r="M21" s="15">
        <v>185</v>
      </c>
      <c r="N21" s="15">
        <v>2356</v>
      </c>
    </row>
    <row r="22" spans="1:14">
      <c r="A22" t="s">
        <v>3821</v>
      </c>
      <c r="B22" s="15" t="s">
        <v>2153</v>
      </c>
      <c r="C22" s="15">
        <v>199</v>
      </c>
      <c r="D22" s="15">
        <v>2</v>
      </c>
      <c r="E22" s="15" t="s">
        <v>2154</v>
      </c>
      <c r="F22" s="15" t="s">
        <v>2154</v>
      </c>
      <c r="G22" s="15" t="s">
        <v>2154</v>
      </c>
      <c r="H22" s="15">
        <v>8</v>
      </c>
      <c r="I22" s="15" t="s">
        <v>2155</v>
      </c>
      <c r="J22" s="15">
        <v>0.5</v>
      </c>
      <c r="K22" s="15">
        <v>0.6</v>
      </c>
      <c r="L22" s="15">
        <v>1.2</v>
      </c>
      <c r="M22" s="15">
        <v>29</v>
      </c>
      <c r="N22" s="15">
        <v>2242</v>
      </c>
    </row>
    <row r="23" spans="1:14">
      <c r="A23" t="s">
        <v>3821</v>
      </c>
      <c r="B23" s="15" t="s">
        <v>2156</v>
      </c>
      <c r="C23" s="15">
        <v>244</v>
      </c>
      <c r="D23" s="15">
        <v>3</v>
      </c>
      <c r="E23" s="15" t="s">
        <v>2154</v>
      </c>
      <c r="F23" s="15" t="s">
        <v>2154</v>
      </c>
      <c r="G23" s="15" t="s">
        <v>2112</v>
      </c>
      <c r="H23" s="15">
        <v>10</v>
      </c>
      <c r="I23" s="15" t="s">
        <v>2096</v>
      </c>
      <c r="J23" s="15">
        <v>1.1000000000000001</v>
      </c>
      <c r="K23" s="15">
        <v>0.7</v>
      </c>
      <c r="L23" s="15">
        <v>1.4</v>
      </c>
      <c r="M23" s="15">
        <v>36</v>
      </c>
      <c r="N23" s="15">
        <v>2246</v>
      </c>
    </row>
    <row r="24" spans="1:14">
      <c r="A24" t="s">
        <v>3821</v>
      </c>
      <c r="B24" s="15" t="s">
        <v>2157</v>
      </c>
      <c r="C24" s="15">
        <v>293</v>
      </c>
      <c r="D24" s="15">
        <v>4</v>
      </c>
      <c r="E24" s="15" t="s">
        <v>2154</v>
      </c>
      <c r="F24" s="15" t="s">
        <v>2154</v>
      </c>
      <c r="G24" s="15" t="s">
        <v>2112</v>
      </c>
      <c r="H24" s="15">
        <v>10</v>
      </c>
      <c r="I24" s="15" t="s">
        <v>2096</v>
      </c>
      <c r="J24" s="15">
        <v>1.3</v>
      </c>
      <c r="K24" s="15">
        <v>0.6</v>
      </c>
      <c r="L24" s="15">
        <v>1.2</v>
      </c>
      <c r="M24" s="15">
        <v>44</v>
      </c>
      <c r="N24" s="15">
        <v>2252</v>
      </c>
    </row>
    <row r="25" spans="1:14">
      <c r="A25" t="s">
        <v>3821</v>
      </c>
      <c r="B25" s="15" t="s">
        <v>2158</v>
      </c>
      <c r="C25" s="15">
        <v>308</v>
      </c>
      <c r="D25" s="15">
        <v>3</v>
      </c>
      <c r="E25" s="15" t="s">
        <v>2154</v>
      </c>
      <c r="F25" s="15" t="s">
        <v>2154</v>
      </c>
      <c r="G25" s="15" t="s">
        <v>2112</v>
      </c>
      <c r="H25" s="15">
        <v>10</v>
      </c>
      <c r="I25" s="15" t="s">
        <v>2106</v>
      </c>
      <c r="J25" s="15">
        <v>1.6</v>
      </c>
      <c r="K25" s="15">
        <v>0.4</v>
      </c>
      <c r="L25" s="15">
        <v>0.8</v>
      </c>
      <c r="M25" s="15">
        <v>46</v>
      </c>
      <c r="N25" s="15">
        <v>2258</v>
      </c>
    </row>
    <row r="26" spans="1:14">
      <c r="A26" t="s">
        <v>3821</v>
      </c>
      <c r="B26" s="15" t="s">
        <v>2159</v>
      </c>
      <c r="C26" s="15">
        <v>510</v>
      </c>
      <c r="D26" s="15">
        <v>6</v>
      </c>
      <c r="E26" s="15" t="s">
        <v>2154</v>
      </c>
      <c r="F26" s="15" t="s">
        <v>2128</v>
      </c>
      <c r="G26" s="15" t="s">
        <v>2160</v>
      </c>
      <c r="H26" s="15">
        <v>16</v>
      </c>
      <c r="I26" s="15" t="s">
        <v>2161</v>
      </c>
      <c r="J26" s="15">
        <v>3.6</v>
      </c>
      <c r="K26" s="15">
        <v>0.9</v>
      </c>
      <c r="L26" s="15">
        <v>1.8</v>
      </c>
      <c r="M26" s="15">
        <v>76</v>
      </c>
      <c r="N26" s="15">
        <v>2265</v>
      </c>
    </row>
    <row r="27" spans="1:14">
      <c r="A27" t="s">
        <v>3821</v>
      </c>
      <c r="B27" s="15" t="s">
        <v>2162</v>
      </c>
      <c r="C27" s="15">
        <v>604</v>
      </c>
      <c r="D27" s="15">
        <v>5</v>
      </c>
      <c r="E27" s="15" t="s">
        <v>2108</v>
      </c>
      <c r="F27" s="15" t="s">
        <v>2163</v>
      </c>
      <c r="G27" s="15" t="s">
        <v>2164</v>
      </c>
      <c r="H27" s="15">
        <v>22</v>
      </c>
      <c r="I27" s="15" t="s">
        <v>71</v>
      </c>
      <c r="J27" s="15">
        <v>5.5</v>
      </c>
      <c r="K27" s="15">
        <v>1.2</v>
      </c>
      <c r="L27" s="15">
        <v>2.4</v>
      </c>
      <c r="M27" s="15">
        <v>91</v>
      </c>
      <c r="N27" s="15">
        <v>2273</v>
      </c>
    </row>
    <row r="28" spans="1:14">
      <c r="A28" t="s">
        <v>3821</v>
      </c>
      <c r="B28" s="15" t="s">
        <v>2165</v>
      </c>
      <c r="C28" s="15">
        <v>597</v>
      </c>
      <c r="D28" s="15">
        <v>8</v>
      </c>
      <c r="E28" s="15" t="s">
        <v>2128</v>
      </c>
      <c r="F28" s="15" t="s">
        <v>2166</v>
      </c>
      <c r="G28" s="15" t="s">
        <v>2167</v>
      </c>
      <c r="H28" s="15">
        <v>18</v>
      </c>
      <c r="I28" s="15" t="s">
        <v>2131</v>
      </c>
      <c r="J28" s="15">
        <v>6.4</v>
      </c>
      <c r="K28" s="15">
        <v>1.3</v>
      </c>
      <c r="L28" s="15">
        <v>2.6</v>
      </c>
      <c r="M28" s="15">
        <v>90</v>
      </c>
      <c r="N28" s="15">
        <v>2276</v>
      </c>
    </row>
    <row r="29" spans="1:14">
      <c r="A29" t="s">
        <v>3821</v>
      </c>
      <c r="B29" s="15" t="s">
        <v>2168</v>
      </c>
      <c r="C29" s="15">
        <v>694</v>
      </c>
      <c r="D29" s="15">
        <v>9</v>
      </c>
      <c r="E29" s="15" t="s">
        <v>2098</v>
      </c>
      <c r="F29" s="15" t="s">
        <v>2169</v>
      </c>
      <c r="G29" s="15" t="s">
        <v>2170</v>
      </c>
      <c r="H29" s="15">
        <v>20</v>
      </c>
      <c r="I29" s="15" t="s">
        <v>2123</v>
      </c>
      <c r="J29" s="15">
        <v>7.5</v>
      </c>
      <c r="K29" s="15">
        <v>2.6</v>
      </c>
      <c r="L29" s="15">
        <v>5.2</v>
      </c>
      <c r="M29" s="15">
        <v>104</v>
      </c>
      <c r="N29" s="15">
        <v>2289</v>
      </c>
    </row>
    <row r="30" spans="1:14">
      <c r="A30" t="s">
        <v>3821</v>
      </c>
      <c r="B30" s="15" t="s">
        <v>2171</v>
      </c>
      <c r="C30" s="15">
        <v>612</v>
      </c>
      <c r="D30" s="15">
        <v>12</v>
      </c>
      <c r="E30" s="15" t="s">
        <v>2128</v>
      </c>
      <c r="F30" s="15" t="s">
        <v>2166</v>
      </c>
      <c r="G30" s="15" t="s">
        <v>2167</v>
      </c>
      <c r="H30" s="15">
        <v>18</v>
      </c>
      <c r="I30" s="15" t="s">
        <v>2131</v>
      </c>
      <c r="J30" s="15">
        <v>9.1</v>
      </c>
      <c r="K30" s="15">
        <v>3.5</v>
      </c>
      <c r="L30" s="15">
        <v>7</v>
      </c>
      <c r="M30" s="15">
        <v>92</v>
      </c>
      <c r="N30" s="15">
        <v>2302</v>
      </c>
    </row>
    <row r="31" spans="1:14">
      <c r="A31" t="s">
        <v>3821</v>
      </c>
      <c r="B31" s="15" t="s">
        <v>2172</v>
      </c>
      <c r="C31" s="15">
        <v>904</v>
      </c>
      <c r="D31" s="15">
        <v>16</v>
      </c>
      <c r="E31" s="15" t="s">
        <v>2138</v>
      </c>
      <c r="F31" s="15" t="s">
        <v>2139</v>
      </c>
      <c r="G31" s="15" t="s">
        <v>2140</v>
      </c>
      <c r="H31" s="15">
        <v>20</v>
      </c>
      <c r="I31" s="15" t="s">
        <v>2135</v>
      </c>
      <c r="J31" s="15">
        <v>14.1</v>
      </c>
      <c r="K31" s="15">
        <v>3.6</v>
      </c>
      <c r="L31" s="15">
        <v>7.2</v>
      </c>
      <c r="M31" s="15">
        <v>137</v>
      </c>
      <c r="N31" s="15">
        <v>2319</v>
      </c>
    </row>
    <row r="32" spans="1:14">
      <c r="A32" t="s">
        <v>3821</v>
      </c>
      <c r="B32" s="15" t="s">
        <v>2173</v>
      </c>
      <c r="C32" s="15">
        <v>869</v>
      </c>
      <c r="D32" s="15">
        <v>18</v>
      </c>
      <c r="E32" s="15" t="s">
        <v>2098</v>
      </c>
      <c r="F32" s="15" t="s">
        <v>2169</v>
      </c>
      <c r="G32" s="15" t="s">
        <v>2170</v>
      </c>
      <c r="H32" s="15">
        <v>20</v>
      </c>
      <c r="I32" s="15" t="s">
        <v>2123</v>
      </c>
      <c r="J32" s="15">
        <v>13.6</v>
      </c>
      <c r="K32" s="15">
        <v>2.9</v>
      </c>
      <c r="L32" s="15">
        <v>5.8</v>
      </c>
      <c r="M32" s="15">
        <v>131</v>
      </c>
      <c r="N32" s="15">
        <v>2331</v>
      </c>
    </row>
    <row r="33" spans="1:14">
      <c r="A33" t="s">
        <v>3821</v>
      </c>
      <c r="B33" s="15" t="s">
        <v>2174</v>
      </c>
      <c r="C33" s="15">
        <v>991</v>
      </c>
      <c r="D33" s="15">
        <v>14</v>
      </c>
      <c r="E33" s="15" t="s">
        <v>2175</v>
      </c>
      <c r="F33" s="15" t="s">
        <v>2176</v>
      </c>
      <c r="G33" s="15" t="s">
        <v>2177</v>
      </c>
      <c r="H33" s="15">
        <v>21</v>
      </c>
      <c r="I33" s="15" t="s">
        <v>66</v>
      </c>
      <c r="J33" s="15">
        <v>11.8</v>
      </c>
      <c r="K33" s="15">
        <v>2.7</v>
      </c>
      <c r="L33" s="15">
        <v>5.4</v>
      </c>
      <c r="M33" s="15">
        <v>149</v>
      </c>
      <c r="N33" s="15">
        <v>2333</v>
      </c>
    </row>
    <row r="34" spans="1:14">
      <c r="A34" t="s">
        <v>3821</v>
      </c>
      <c r="B34" s="15" t="s">
        <v>2178</v>
      </c>
      <c r="C34" s="15">
        <v>779</v>
      </c>
      <c r="D34" s="15">
        <v>11</v>
      </c>
      <c r="E34" s="15" t="s">
        <v>2179</v>
      </c>
      <c r="F34" s="15" t="s">
        <v>2180</v>
      </c>
      <c r="G34" s="15" t="s">
        <v>2126</v>
      </c>
      <c r="H34" s="15">
        <v>24</v>
      </c>
      <c r="I34" s="15" t="s">
        <v>2118</v>
      </c>
      <c r="J34" s="15">
        <v>10.7</v>
      </c>
      <c r="K34" s="15">
        <v>2.1</v>
      </c>
      <c r="L34" s="15">
        <v>4.2</v>
      </c>
      <c r="M34" s="15">
        <v>117</v>
      </c>
      <c r="N34" s="15">
        <v>2334</v>
      </c>
    </row>
    <row r="35" spans="1:14">
      <c r="A35" t="s">
        <v>3821</v>
      </c>
      <c r="B35" s="15" t="s">
        <v>2181</v>
      </c>
      <c r="C35" s="15">
        <v>1068</v>
      </c>
      <c r="D35" s="15">
        <v>15</v>
      </c>
      <c r="E35" s="15" t="s">
        <v>2154</v>
      </c>
      <c r="F35" s="15" t="s">
        <v>2154</v>
      </c>
      <c r="G35" s="15" t="s">
        <v>2112</v>
      </c>
      <c r="H35" s="15">
        <v>22</v>
      </c>
      <c r="I35" s="15" t="s">
        <v>71</v>
      </c>
      <c r="J35" s="15">
        <v>11.9</v>
      </c>
      <c r="K35" s="15">
        <v>2.6</v>
      </c>
      <c r="L35" s="15">
        <v>5.2</v>
      </c>
      <c r="M35" s="15">
        <v>161</v>
      </c>
      <c r="N35" s="15">
        <v>2335</v>
      </c>
    </row>
    <row r="36" spans="1:14">
      <c r="A36" t="s">
        <v>3821</v>
      </c>
      <c r="B36" s="15" t="s">
        <v>2182</v>
      </c>
      <c r="C36" s="15">
        <v>369</v>
      </c>
      <c r="D36" s="15">
        <v>8</v>
      </c>
      <c r="E36" s="15" t="s">
        <v>2108</v>
      </c>
      <c r="F36" s="15" t="s">
        <v>2183</v>
      </c>
      <c r="G36" s="15" t="s">
        <v>2177</v>
      </c>
      <c r="H36" s="15">
        <v>24</v>
      </c>
      <c r="I36" s="15" t="s">
        <v>2118</v>
      </c>
      <c r="J36" s="15">
        <v>8.8000000000000007</v>
      </c>
      <c r="K36" s="15">
        <v>1.1000000000000001</v>
      </c>
      <c r="L36" s="15">
        <v>2.2000000000000002</v>
      </c>
      <c r="M36" s="15">
        <v>56</v>
      </c>
      <c r="N36" s="15">
        <v>2337</v>
      </c>
    </row>
    <row r="37" spans="1:14">
      <c r="A37" t="s">
        <v>3821</v>
      </c>
      <c r="B37" s="15" t="s">
        <v>2184</v>
      </c>
      <c r="C37" s="15">
        <v>1209</v>
      </c>
      <c r="D37" s="15">
        <v>17</v>
      </c>
      <c r="E37" s="15" t="s">
        <v>2142</v>
      </c>
      <c r="F37" s="15" t="s">
        <v>2185</v>
      </c>
      <c r="G37" s="15" t="s">
        <v>2122</v>
      </c>
      <c r="H37" s="15">
        <v>20</v>
      </c>
      <c r="I37" s="15" t="s">
        <v>2135</v>
      </c>
      <c r="J37" s="15">
        <v>15.3</v>
      </c>
      <c r="K37" s="15">
        <v>3.1</v>
      </c>
      <c r="L37" s="15">
        <v>6.2</v>
      </c>
      <c r="M37" s="15">
        <v>182</v>
      </c>
      <c r="N37" s="15">
        <v>2341</v>
      </c>
    </row>
    <row r="38" spans="1:14">
      <c r="A38" t="s">
        <v>3821</v>
      </c>
      <c r="B38" s="15" t="s">
        <v>2186</v>
      </c>
      <c r="C38" s="15">
        <v>1413</v>
      </c>
      <c r="D38" s="15">
        <v>20</v>
      </c>
      <c r="E38" s="15" t="s">
        <v>2128</v>
      </c>
      <c r="F38" s="15" t="s">
        <v>2187</v>
      </c>
      <c r="G38" s="15" t="s">
        <v>2188</v>
      </c>
      <c r="H38" s="15">
        <v>20</v>
      </c>
      <c r="I38" s="15" t="s">
        <v>2123</v>
      </c>
      <c r="J38" s="15">
        <v>14.6</v>
      </c>
      <c r="K38" s="15">
        <v>3.6</v>
      </c>
      <c r="L38" s="15">
        <v>7.2</v>
      </c>
      <c r="M38" s="15">
        <v>213</v>
      </c>
      <c r="N38" s="15">
        <v>2346</v>
      </c>
    </row>
    <row r="39" spans="1:14">
      <c r="A39" t="s">
        <v>3821</v>
      </c>
      <c r="B39" s="15" t="s">
        <v>2189</v>
      </c>
      <c r="C39" s="15">
        <v>1554</v>
      </c>
      <c r="D39" s="15">
        <v>22</v>
      </c>
      <c r="E39" s="15" t="s">
        <v>2154</v>
      </c>
      <c r="F39" s="15" t="s">
        <v>2179</v>
      </c>
      <c r="G39" s="15" t="s">
        <v>2190</v>
      </c>
      <c r="H39" s="15">
        <v>22</v>
      </c>
      <c r="I39" s="15" t="s">
        <v>71</v>
      </c>
      <c r="J39" s="15">
        <v>17.8</v>
      </c>
      <c r="K39" s="15">
        <v>4.5</v>
      </c>
      <c r="L39" s="15">
        <v>9</v>
      </c>
      <c r="M39" s="15">
        <v>234</v>
      </c>
      <c r="N39" s="15">
        <v>2351</v>
      </c>
    </row>
    <row r="40" spans="1:14">
      <c r="A40" t="s">
        <v>3821</v>
      </c>
      <c r="B40" s="15" t="s">
        <v>2191</v>
      </c>
      <c r="C40" s="15">
        <v>1778</v>
      </c>
      <c r="D40" s="15">
        <v>25</v>
      </c>
      <c r="E40" s="15" t="s">
        <v>2138</v>
      </c>
      <c r="F40" s="15" t="s">
        <v>2139</v>
      </c>
      <c r="G40" s="15" t="s">
        <v>2140</v>
      </c>
      <c r="H40" s="15">
        <v>20</v>
      </c>
      <c r="I40" s="15" t="s">
        <v>2135</v>
      </c>
      <c r="J40" s="15">
        <v>21.4</v>
      </c>
      <c r="K40" s="15">
        <v>5.0999999999999996</v>
      </c>
      <c r="L40" s="15">
        <v>10.199999999999999</v>
      </c>
      <c r="M40" s="15">
        <v>268</v>
      </c>
      <c r="N40" s="15">
        <v>2354</v>
      </c>
    </row>
    <row r="41" spans="1:14">
      <c r="A41" t="s">
        <v>3821</v>
      </c>
      <c r="B41" s="15" t="s">
        <v>2192</v>
      </c>
      <c r="C41" s="15">
        <v>1344</v>
      </c>
      <c r="D41" s="15">
        <v>19</v>
      </c>
      <c r="E41" s="15" t="s">
        <v>2193</v>
      </c>
      <c r="F41" s="15" t="s">
        <v>2122</v>
      </c>
      <c r="G41" s="15" t="s">
        <v>2194</v>
      </c>
      <c r="H41" s="15">
        <v>22</v>
      </c>
      <c r="I41" s="15" t="s">
        <v>71</v>
      </c>
      <c r="J41" s="15">
        <v>17.3</v>
      </c>
      <c r="K41" s="15">
        <v>2.4</v>
      </c>
      <c r="L41" s="15">
        <v>4.8</v>
      </c>
      <c r="M41" s="15">
        <v>203</v>
      </c>
      <c r="N41" s="15">
        <v>2358</v>
      </c>
    </row>
    <row r="42" spans="1:14">
      <c r="A42" t="s">
        <v>3821</v>
      </c>
      <c r="B42" s="15" t="s">
        <v>2195</v>
      </c>
      <c r="C42" s="15">
        <v>1841</v>
      </c>
      <c r="D42" s="15">
        <v>26</v>
      </c>
      <c r="E42" s="15" t="s">
        <v>2098</v>
      </c>
      <c r="F42" s="15" t="s">
        <v>2169</v>
      </c>
      <c r="G42" s="15" t="s">
        <v>2170</v>
      </c>
      <c r="H42" s="15">
        <v>20</v>
      </c>
      <c r="I42" s="15" t="s">
        <v>2123</v>
      </c>
      <c r="J42" s="15">
        <v>19</v>
      </c>
      <c r="K42" s="15">
        <v>4.0999999999999996</v>
      </c>
      <c r="L42" s="15">
        <v>8.1999999999999993</v>
      </c>
      <c r="M42" s="15">
        <v>278</v>
      </c>
      <c r="N42" s="15">
        <v>2360</v>
      </c>
    </row>
    <row r="43" spans="1:14">
      <c r="A43" t="s">
        <v>3821</v>
      </c>
      <c r="B43" s="15" t="s">
        <v>2196</v>
      </c>
      <c r="C43" s="15">
        <v>1980</v>
      </c>
      <c r="D43" s="15">
        <v>28</v>
      </c>
      <c r="E43" s="15" t="s">
        <v>2138</v>
      </c>
      <c r="F43" s="15" t="s">
        <v>2139</v>
      </c>
      <c r="G43" s="15" t="s">
        <v>2140</v>
      </c>
      <c r="H43" s="15">
        <v>20</v>
      </c>
      <c r="I43" s="15" t="s">
        <v>2135</v>
      </c>
      <c r="J43" s="15">
        <v>23.5</v>
      </c>
      <c r="K43" s="15">
        <v>4.3</v>
      </c>
      <c r="L43" s="15">
        <v>8.6</v>
      </c>
      <c r="M43" s="15">
        <v>299</v>
      </c>
      <c r="N43" s="15">
        <v>2363</v>
      </c>
    </row>
    <row r="44" spans="1:14">
      <c r="A44" t="s">
        <v>3821</v>
      </c>
      <c r="B44" s="15" t="s">
        <v>2197</v>
      </c>
      <c r="C44" s="15">
        <v>851</v>
      </c>
      <c r="D44" s="15">
        <v>12</v>
      </c>
      <c r="E44" s="15" t="s">
        <v>2098</v>
      </c>
      <c r="F44" s="15" t="s">
        <v>2198</v>
      </c>
      <c r="G44" s="15" t="s">
        <v>2199</v>
      </c>
      <c r="H44" s="15">
        <v>24</v>
      </c>
      <c r="I44" s="15" t="s">
        <v>2118</v>
      </c>
      <c r="J44" s="15">
        <v>11.9</v>
      </c>
      <c r="K44" s="15">
        <v>2.9</v>
      </c>
      <c r="L44" s="15">
        <v>5.8</v>
      </c>
      <c r="M44" s="15">
        <v>128</v>
      </c>
      <c r="N44" s="15">
        <v>2365</v>
      </c>
    </row>
    <row r="45" spans="1:14">
      <c r="A45" t="s">
        <v>3821</v>
      </c>
      <c r="B45" s="15" t="s">
        <v>2200</v>
      </c>
      <c r="C45" s="15">
        <v>2133</v>
      </c>
      <c r="D45" s="15">
        <v>30</v>
      </c>
      <c r="E45" s="15" t="s">
        <v>2175</v>
      </c>
      <c r="F45" s="15" t="s">
        <v>2176</v>
      </c>
      <c r="G45" s="15" t="s">
        <v>2177</v>
      </c>
      <c r="H45" s="15">
        <v>21</v>
      </c>
      <c r="I45" s="15" t="s">
        <v>66</v>
      </c>
      <c r="J45" s="15">
        <v>23.2</v>
      </c>
      <c r="K45" s="15">
        <v>5.9</v>
      </c>
      <c r="L45" s="15">
        <v>11.8</v>
      </c>
      <c r="M45" s="15">
        <v>322</v>
      </c>
      <c r="N45" s="15">
        <v>2367</v>
      </c>
    </row>
    <row r="46" spans="1:14">
      <c r="A46" t="s">
        <v>3821</v>
      </c>
      <c r="B46" s="15" t="s">
        <v>2201</v>
      </c>
      <c r="C46" s="15">
        <v>464</v>
      </c>
      <c r="D46" s="15">
        <v>8</v>
      </c>
      <c r="E46" s="15" t="s">
        <v>2154</v>
      </c>
      <c r="F46" s="15" t="s">
        <v>2154</v>
      </c>
      <c r="G46" s="15" t="s">
        <v>2154</v>
      </c>
      <c r="H46" s="15">
        <v>8</v>
      </c>
      <c r="I46" s="15" t="s">
        <v>2202</v>
      </c>
      <c r="J46" s="15">
        <v>2</v>
      </c>
      <c r="K46" s="15">
        <v>1.1000000000000001</v>
      </c>
      <c r="L46" s="15">
        <v>2.5</v>
      </c>
      <c r="M46" s="15">
        <v>69</v>
      </c>
      <c r="N46" s="15">
        <v>2256</v>
      </c>
    </row>
    <row r="47" spans="1:14">
      <c r="A47" t="s">
        <v>3821</v>
      </c>
      <c r="B47" s="15" t="s">
        <v>2203</v>
      </c>
      <c r="C47" s="15">
        <v>569</v>
      </c>
      <c r="D47" s="15">
        <v>12</v>
      </c>
      <c r="E47" s="15" t="s">
        <v>2154</v>
      </c>
      <c r="F47" s="15" t="s">
        <v>2154</v>
      </c>
      <c r="G47" s="15" t="s">
        <v>2112</v>
      </c>
      <c r="H47" s="15">
        <v>10</v>
      </c>
      <c r="I47" s="15" t="s">
        <v>2096</v>
      </c>
      <c r="J47" s="15">
        <v>3.5</v>
      </c>
      <c r="K47" s="15">
        <v>1.3</v>
      </c>
      <c r="L47" s="15">
        <v>3</v>
      </c>
      <c r="M47" s="15">
        <v>85</v>
      </c>
      <c r="N47" s="15">
        <v>2259</v>
      </c>
    </row>
    <row r="48" spans="1:14">
      <c r="A48" t="s">
        <v>3821</v>
      </c>
      <c r="B48" s="15" t="s">
        <v>2204</v>
      </c>
      <c r="C48" s="15">
        <v>769</v>
      </c>
      <c r="D48" s="15">
        <v>13</v>
      </c>
      <c r="E48" s="15" t="s">
        <v>2154</v>
      </c>
      <c r="F48" s="15" t="s">
        <v>2154</v>
      </c>
      <c r="G48" s="15" t="s">
        <v>2112</v>
      </c>
      <c r="H48" s="15">
        <v>10</v>
      </c>
      <c r="I48" s="15" t="s">
        <v>2106</v>
      </c>
      <c r="J48" s="15">
        <v>5.6</v>
      </c>
      <c r="K48" s="15">
        <v>1.4</v>
      </c>
      <c r="L48" s="15">
        <v>3.2</v>
      </c>
      <c r="M48" s="15">
        <v>115</v>
      </c>
      <c r="N48" s="15">
        <v>2264</v>
      </c>
    </row>
    <row r="49" spans="1:14">
      <c r="A49" t="s">
        <v>3821</v>
      </c>
      <c r="B49" s="15" t="s">
        <v>2205</v>
      </c>
      <c r="C49" s="15">
        <v>1125</v>
      </c>
      <c r="D49" s="15">
        <v>20</v>
      </c>
      <c r="E49" s="15" t="s">
        <v>2154</v>
      </c>
      <c r="F49" s="15" t="s">
        <v>2128</v>
      </c>
      <c r="G49" s="15" t="s">
        <v>2160</v>
      </c>
      <c r="H49" s="15">
        <v>16</v>
      </c>
      <c r="I49" s="15" t="s">
        <v>2161</v>
      </c>
      <c r="J49" s="15">
        <v>10.6</v>
      </c>
      <c r="K49" s="15">
        <v>2.1</v>
      </c>
      <c r="L49" s="15">
        <v>4.8</v>
      </c>
      <c r="M49" s="15">
        <v>169</v>
      </c>
      <c r="N49" s="15">
        <v>2268</v>
      </c>
    </row>
    <row r="50" spans="1:14">
      <c r="A50" t="s">
        <v>3821</v>
      </c>
      <c r="B50" s="15" t="s">
        <v>2206</v>
      </c>
      <c r="C50" s="15">
        <v>983</v>
      </c>
      <c r="D50" s="15">
        <v>16</v>
      </c>
      <c r="E50" s="15" t="s">
        <v>2108</v>
      </c>
      <c r="F50" s="15" t="s">
        <v>2163</v>
      </c>
      <c r="G50" s="15" t="s">
        <v>2164</v>
      </c>
      <c r="H50" s="15">
        <v>22</v>
      </c>
      <c r="I50" s="15" t="s">
        <v>71</v>
      </c>
      <c r="J50" s="15">
        <v>14.3</v>
      </c>
      <c r="K50" s="15">
        <v>3.9</v>
      </c>
      <c r="L50" s="15">
        <v>8.8000000000000007</v>
      </c>
      <c r="M50" s="15">
        <v>148</v>
      </c>
      <c r="N50" s="15">
        <v>2276</v>
      </c>
    </row>
    <row r="51" spans="1:14">
      <c r="A51" t="s">
        <v>3821</v>
      </c>
      <c r="B51" s="15" t="s">
        <v>2207</v>
      </c>
      <c r="C51" s="15">
        <v>1292</v>
      </c>
      <c r="D51" s="15">
        <v>26</v>
      </c>
      <c r="E51" s="15" t="s">
        <v>2128</v>
      </c>
      <c r="F51" s="15" t="s">
        <v>2166</v>
      </c>
      <c r="G51" s="15" t="s">
        <v>2167</v>
      </c>
      <c r="H51" s="15">
        <v>18</v>
      </c>
      <c r="I51" s="15" t="s">
        <v>2131</v>
      </c>
      <c r="J51" s="15">
        <v>18.3</v>
      </c>
      <c r="K51" s="15">
        <v>5.5</v>
      </c>
      <c r="L51" s="15">
        <v>12.4</v>
      </c>
      <c r="M51" s="15">
        <v>195</v>
      </c>
      <c r="N51" s="15">
        <v>2283</v>
      </c>
    </row>
    <row r="52" spans="1:14">
      <c r="A52" t="s">
        <v>3821</v>
      </c>
      <c r="B52" s="15" t="s">
        <v>2208</v>
      </c>
      <c r="C52" s="15">
        <v>1325</v>
      </c>
      <c r="D52" s="15">
        <v>38</v>
      </c>
      <c r="E52" s="15" t="s">
        <v>2128</v>
      </c>
      <c r="F52" s="15" t="s">
        <v>2166</v>
      </c>
      <c r="G52" s="15" t="s">
        <v>2167</v>
      </c>
      <c r="H52" s="15">
        <v>18</v>
      </c>
      <c r="I52" s="15" t="s">
        <v>2131</v>
      </c>
      <c r="J52" s="15">
        <v>26.3</v>
      </c>
      <c r="K52" s="15">
        <v>8.5</v>
      </c>
      <c r="L52" s="15">
        <v>19.2</v>
      </c>
      <c r="M52" s="15">
        <v>201</v>
      </c>
      <c r="N52" s="15">
        <v>2299</v>
      </c>
    </row>
    <row r="53" spans="1:14">
      <c r="A53" t="s">
        <v>3821</v>
      </c>
      <c r="B53" s="15" t="s">
        <v>2209</v>
      </c>
      <c r="C53" s="15">
        <v>1476</v>
      </c>
      <c r="D53" s="15">
        <v>30</v>
      </c>
      <c r="E53" s="15" t="s">
        <v>2112</v>
      </c>
      <c r="F53" s="15" t="s">
        <v>2113</v>
      </c>
      <c r="G53" s="15" t="s">
        <v>2210</v>
      </c>
      <c r="H53" s="15">
        <v>16</v>
      </c>
      <c r="I53" s="15" t="s">
        <v>2101</v>
      </c>
      <c r="J53" s="15">
        <v>21</v>
      </c>
      <c r="K53" s="15">
        <v>7.1</v>
      </c>
      <c r="L53" s="15">
        <v>16</v>
      </c>
      <c r="M53" s="15">
        <v>223</v>
      </c>
      <c r="N53" s="15">
        <v>2318</v>
      </c>
    </row>
    <row r="54" spans="1:14">
      <c r="A54" t="s">
        <v>3821</v>
      </c>
      <c r="B54" s="15" t="s">
        <v>2211</v>
      </c>
      <c r="C54" s="15">
        <v>2050</v>
      </c>
      <c r="D54" s="15">
        <v>42</v>
      </c>
      <c r="E54" s="15" t="s">
        <v>2138</v>
      </c>
      <c r="F54" s="15" t="s">
        <v>2212</v>
      </c>
      <c r="G54" s="15" t="s">
        <v>2199</v>
      </c>
      <c r="H54" s="15">
        <v>18</v>
      </c>
      <c r="I54" s="15" t="s">
        <v>2131</v>
      </c>
      <c r="J54" s="15">
        <v>29</v>
      </c>
      <c r="K54" s="15">
        <v>11</v>
      </c>
      <c r="L54" s="15">
        <v>24.8</v>
      </c>
      <c r="M54" s="15">
        <v>310</v>
      </c>
      <c r="N54" s="15">
        <v>2337</v>
      </c>
    </row>
    <row r="55" spans="1:14">
      <c r="A55" t="s">
        <v>3821</v>
      </c>
      <c r="B55" s="15" t="s">
        <v>2213</v>
      </c>
      <c r="C55" s="15">
        <v>2213</v>
      </c>
      <c r="D55" s="15">
        <v>46</v>
      </c>
      <c r="E55" s="15" t="s">
        <v>2138</v>
      </c>
      <c r="F55" s="15" t="s">
        <v>2212</v>
      </c>
      <c r="G55" s="15" t="s">
        <v>2199</v>
      </c>
      <c r="H55" s="15">
        <v>18</v>
      </c>
      <c r="I55" s="15" t="s">
        <v>2131</v>
      </c>
      <c r="J55" s="15">
        <v>31.7</v>
      </c>
      <c r="K55" s="15">
        <v>11.9</v>
      </c>
      <c r="L55" s="15">
        <v>26.8</v>
      </c>
      <c r="M55" s="15">
        <v>335</v>
      </c>
      <c r="N55" s="15">
        <v>2346</v>
      </c>
    </row>
    <row r="56" spans="1:14">
      <c r="A56" t="s">
        <v>3821</v>
      </c>
      <c r="B56" s="15" t="s">
        <v>2214</v>
      </c>
      <c r="C56" s="15">
        <v>1737</v>
      </c>
      <c r="D56" s="15">
        <v>35</v>
      </c>
      <c r="E56" s="15" t="s">
        <v>2175</v>
      </c>
      <c r="F56" s="15" t="s">
        <v>2176</v>
      </c>
      <c r="G56" s="15" t="s">
        <v>2177</v>
      </c>
      <c r="H56" s="15">
        <v>21</v>
      </c>
      <c r="I56" s="15" t="s">
        <v>66</v>
      </c>
      <c r="J56" s="15">
        <v>26.7</v>
      </c>
      <c r="K56" s="15">
        <v>9.8000000000000007</v>
      </c>
      <c r="L56" s="15">
        <v>22.1</v>
      </c>
      <c r="M56" s="15">
        <v>263</v>
      </c>
      <c r="N56" s="15">
        <v>2359</v>
      </c>
    </row>
    <row r="57" spans="1:14">
      <c r="A57" t="s">
        <v>3821</v>
      </c>
      <c r="B57" s="15" t="s">
        <v>2215</v>
      </c>
      <c r="C57" s="15">
        <v>2454</v>
      </c>
      <c r="D57" s="15">
        <v>52</v>
      </c>
      <c r="E57" s="15" t="s">
        <v>2154</v>
      </c>
      <c r="F57" s="15" t="s">
        <v>2108</v>
      </c>
      <c r="G57" s="15" t="s">
        <v>2105</v>
      </c>
      <c r="H57" s="15">
        <v>14</v>
      </c>
      <c r="I57" s="15" t="s">
        <v>2216</v>
      </c>
      <c r="J57" s="15">
        <v>28.5</v>
      </c>
      <c r="K57" s="15">
        <v>14.1</v>
      </c>
      <c r="L57" s="15">
        <v>31.8</v>
      </c>
      <c r="M57" s="15">
        <v>370</v>
      </c>
      <c r="N57" s="15">
        <v>2362</v>
      </c>
    </row>
    <row r="58" spans="1:14">
      <c r="A58" t="s">
        <v>424</v>
      </c>
      <c r="B58" s="15" t="s">
        <v>2217</v>
      </c>
      <c r="C58" s="15">
        <v>190</v>
      </c>
      <c r="D58" s="15">
        <v>2</v>
      </c>
      <c r="E58" s="15" t="s">
        <v>2128</v>
      </c>
      <c r="F58" s="15" t="s">
        <v>2187</v>
      </c>
      <c r="G58" s="15" t="s">
        <v>2105</v>
      </c>
      <c r="H58" s="15">
        <v>10</v>
      </c>
      <c r="I58" s="15" t="s">
        <v>396</v>
      </c>
      <c r="J58" s="15">
        <v>0.7</v>
      </c>
      <c r="K58" s="15">
        <v>0.7</v>
      </c>
      <c r="L58" s="15">
        <v>1</v>
      </c>
      <c r="M58" s="15">
        <v>28</v>
      </c>
      <c r="N58" s="15">
        <v>2239</v>
      </c>
    </row>
    <row r="59" spans="1:14">
      <c r="A59" t="s">
        <v>424</v>
      </c>
      <c r="B59" s="15" t="s">
        <v>2218</v>
      </c>
      <c r="C59" s="15">
        <v>286</v>
      </c>
      <c r="D59" s="15">
        <v>3</v>
      </c>
      <c r="E59" s="15" t="s">
        <v>2128</v>
      </c>
      <c r="F59" s="15" t="s">
        <v>2219</v>
      </c>
      <c r="G59" s="15" t="s">
        <v>2095</v>
      </c>
      <c r="H59" s="15">
        <v>10</v>
      </c>
      <c r="I59" s="15" t="s">
        <v>2220</v>
      </c>
      <c r="J59" s="15">
        <v>1.7</v>
      </c>
      <c r="K59" s="15">
        <v>0.8</v>
      </c>
      <c r="L59" s="15">
        <v>1.1000000000000001</v>
      </c>
      <c r="M59" s="15">
        <v>43</v>
      </c>
      <c r="N59" s="15">
        <v>2242</v>
      </c>
    </row>
    <row r="60" spans="1:14">
      <c r="A60" t="s">
        <v>424</v>
      </c>
      <c r="B60" s="15" t="s">
        <v>2221</v>
      </c>
      <c r="C60" s="15">
        <v>360</v>
      </c>
      <c r="D60" s="15">
        <v>4</v>
      </c>
      <c r="E60" s="15" t="s">
        <v>2103</v>
      </c>
      <c r="F60" s="15" t="s">
        <v>2222</v>
      </c>
      <c r="G60" s="15" t="s">
        <v>2219</v>
      </c>
      <c r="H60" s="15">
        <v>8</v>
      </c>
      <c r="I60" s="15" t="s">
        <v>2202</v>
      </c>
      <c r="J60" s="15">
        <v>1.5</v>
      </c>
      <c r="K60" s="15">
        <v>0.6</v>
      </c>
      <c r="L60" s="15">
        <v>0.8</v>
      </c>
      <c r="M60" s="15">
        <v>54</v>
      </c>
      <c r="N60" s="15">
        <v>2243</v>
      </c>
    </row>
    <row r="61" spans="1:14">
      <c r="A61" t="s">
        <v>424</v>
      </c>
      <c r="B61" s="15" t="s">
        <v>2223</v>
      </c>
      <c r="C61" s="15">
        <v>465</v>
      </c>
      <c r="D61" s="15">
        <v>6</v>
      </c>
      <c r="E61" s="15" t="s">
        <v>2112</v>
      </c>
      <c r="F61" s="15" t="s">
        <v>2224</v>
      </c>
      <c r="G61" s="15" t="s">
        <v>2225</v>
      </c>
      <c r="H61" s="15">
        <v>15</v>
      </c>
      <c r="I61" s="15" t="s">
        <v>2226</v>
      </c>
      <c r="J61" s="15">
        <v>3.6</v>
      </c>
      <c r="K61" s="15">
        <v>0.8</v>
      </c>
      <c r="L61" s="15">
        <v>1.1000000000000001</v>
      </c>
      <c r="M61" s="15">
        <v>70</v>
      </c>
      <c r="N61" s="15">
        <v>2246</v>
      </c>
    </row>
    <row r="62" spans="1:14">
      <c r="A62" t="s">
        <v>424</v>
      </c>
      <c r="B62" s="15" t="s">
        <v>2227</v>
      </c>
      <c r="C62" s="15">
        <v>474</v>
      </c>
      <c r="D62" s="15">
        <v>5</v>
      </c>
      <c r="E62" s="15" t="s">
        <v>2108</v>
      </c>
      <c r="F62" s="15" t="s">
        <v>2228</v>
      </c>
      <c r="G62" s="15" t="s">
        <v>2225</v>
      </c>
      <c r="H62" s="15">
        <v>14</v>
      </c>
      <c r="I62" s="15" t="s">
        <v>2114</v>
      </c>
      <c r="J62" s="15">
        <v>3.6</v>
      </c>
      <c r="K62" s="15">
        <v>1</v>
      </c>
      <c r="L62" s="15">
        <v>1.4</v>
      </c>
      <c r="M62" s="15">
        <v>71</v>
      </c>
      <c r="N62" s="15">
        <v>2251</v>
      </c>
    </row>
    <row r="63" spans="1:14">
      <c r="A63" t="s">
        <v>424</v>
      </c>
      <c r="B63" s="15" t="s">
        <v>2229</v>
      </c>
      <c r="C63" s="15">
        <v>565</v>
      </c>
      <c r="D63" s="15">
        <v>7</v>
      </c>
      <c r="E63" s="15" t="s">
        <v>2138</v>
      </c>
      <c r="F63" s="15" t="s">
        <v>2095</v>
      </c>
      <c r="G63" s="15" t="s">
        <v>2230</v>
      </c>
      <c r="H63" s="15">
        <v>16</v>
      </c>
      <c r="I63" s="15" t="s">
        <v>2110</v>
      </c>
      <c r="J63" s="15">
        <v>5.4</v>
      </c>
      <c r="K63" s="15">
        <v>1.4</v>
      </c>
      <c r="L63" s="15">
        <v>2</v>
      </c>
      <c r="M63" s="15">
        <v>85</v>
      </c>
      <c r="N63" s="15">
        <v>2253</v>
      </c>
    </row>
    <row r="64" spans="1:14">
      <c r="A64" t="s">
        <v>424</v>
      </c>
      <c r="B64" s="15" t="s">
        <v>2231</v>
      </c>
      <c r="C64" s="15">
        <v>684</v>
      </c>
      <c r="D64" s="15">
        <v>9</v>
      </c>
      <c r="E64" s="15" t="s">
        <v>2112</v>
      </c>
      <c r="F64" s="15" t="s">
        <v>2224</v>
      </c>
      <c r="G64" s="15" t="s">
        <v>2225</v>
      </c>
      <c r="H64" s="15">
        <v>14</v>
      </c>
      <c r="I64" s="15" t="s">
        <v>2216</v>
      </c>
      <c r="J64" s="15">
        <v>6.5</v>
      </c>
      <c r="K64" s="15">
        <v>1.3</v>
      </c>
      <c r="L64" s="15">
        <v>1.8</v>
      </c>
      <c r="M64" s="15">
        <v>103</v>
      </c>
      <c r="N64" s="15">
        <v>2255</v>
      </c>
    </row>
    <row r="65" spans="1:14">
      <c r="A65" t="s">
        <v>424</v>
      </c>
      <c r="B65" s="15" t="s">
        <v>2232</v>
      </c>
      <c r="C65" s="15">
        <v>720</v>
      </c>
      <c r="D65" s="15">
        <v>8</v>
      </c>
      <c r="E65" s="15" t="s">
        <v>2233</v>
      </c>
      <c r="F65" s="15" t="s">
        <v>2234</v>
      </c>
      <c r="G65" s="15" t="s">
        <v>2235</v>
      </c>
      <c r="H65" s="15">
        <v>16</v>
      </c>
      <c r="I65" s="15" t="s">
        <v>2110</v>
      </c>
      <c r="J65" s="15">
        <v>6.4</v>
      </c>
      <c r="K65" s="15">
        <v>1.2</v>
      </c>
      <c r="L65" s="15">
        <v>1.7</v>
      </c>
      <c r="M65" s="15">
        <v>108</v>
      </c>
      <c r="N65" s="15">
        <v>2256</v>
      </c>
    </row>
    <row r="66" spans="1:14">
      <c r="A66" t="s">
        <v>424</v>
      </c>
      <c r="B66" s="15" t="s">
        <v>2236</v>
      </c>
      <c r="C66" s="15">
        <v>644</v>
      </c>
      <c r="D66" s="15">
        <v>10</v>
      </c>
      <c r="E66" s="15" t="s">
        <v>2125</v>
      </c>
      <c r="F66" s="15" t="s">
        <v>2237</v>
      </c>
      <c r="G66" s="15" t="s">
        <v>2238</v>
      </c>
      <c r="H66" s="15">
        <v>18</v>
      </c>
      <c r="I66" s="15" t="s">
        <v>2131</v>
      </c>
      <c r="J66" s="15">
        <v>7.9</v>
      </c>
      <c r="K66" s="15">
        <v>1.6</v>
      </c>
      <c r="L66" s="15">
        <v>2.2000000000000002</v>
      </c>
      <c r="M66" s="15">
        <v>97</v>
      </c>
      <c r="N66" s="15">
        <v>2261</v>
      </c>
    </row>
    <row r="67" spans="1:14">
      <c r="A67" t="s">
        <v>424</v>
      </c>
      <c r="B67" s="15" t="s">
        <v>2239</v>
      </c>
      <c r="C67" s="15">
        <v>538</v>
      </c>
      <c r="D67" s="15">
        <v>11</v>
      </c>
      <c r="E67" s="15" t="s">
        <v>2116</v>
      </c>
      <c r="F67" s="15" t="s">
        <v>2225</v>
      </c>
      <c r="G67" s="15" t="s">
        <v>2210</v>
      </c>
      <c r="H67" s="15">
        <v>16</v>
      </c>
      <c r="I67" s="15" t="s">
        <v>2110</v>
      </c>
      <c r="J67" s="15">
        <v>8.4</v>
      </c>
      <c r="K67" s="15">
        <v>1.7</v>
      </c>
      <c r="L67" s="15">
        <v>2.4</v>
      </c>
      <c r="M67" s="15">
        <v>81</v>
      </c>
      <c r="N67" s="15">
        <v>2263</v>
      </c>
    </row>
    <row r="68" spans="1:14">
      <c r="A68" t="s">
        <v>424</v>
      </c>
      <c r="B68" s="15" t="s">
        <v>2240</v>
      </c>
      <c r="C68" s="15">
        <v>731</v>
      </c>
      <c r="D68" s="15">
        <v>13</v>
      </c>
      <c r="E68" s="15" t="s">
        <v>2125</v>
      </c>
      <c r="F68" s="15" t="s">
        <v>2241</v>
      </c>
      <c r="G68" s="15" t="s">
        <v>2242</v>
      </c>
      <c r="H68" s="15">
        <v>16</v>
      </c>
      <c r="I68" s="15" t="s">
        <v>2101</v>
      </c>
      <c r="J68" s="15">
        <v>9.8000000000000007</v>
      </c>
      <c r="K68" s="15">
        <v>2.1</v>
      </c>
      <c r="L68" s="15">
        <v>2.9</v>
      </c>
      <c r="M68" s="15">
        <v>110</v>
      </c>
      <c r="N68" s="15">
        <v>2267</v>
      </c>
    </row>
    <row r="69" spans="1:14">
      <c r="A69" t="s">
        <v>424</v>
      </c>
      <c r="B69" s="15" t="s">
        <v>2243</v>
      </c>
      <c r="C69" s="15">
        <v>626</v>
      </c>
      <c r="D69" s="15">
        <v>15</v>
      </c>
      <c r="E69" s="15" t="s">
        <v>2233</v>
      </c>
      <c r="F69" s="15" t="s">
        <v>2242</v>
      </c>
      <c r="G69" s="15" t="s">
        <v>2244</v>
      </c>
      <c r="H69" s="15">
        <v>18</v>
      </c>
      <c r="I69" s="15" t="s">
        <v>2131</v>
      </c>
      <c r="J69" s="15">
        <v>11.4</v>
      </c>
      <c r="K69" s="15">
        <v>2.4</v>
      </c>
      <c r="L69" s="15">
        <v>3.4</v>
      </c>
      <c r="M69" s="15">
        <v>95</v>
      </c>
      <c r="N69" s="15">
        <v>2268</v>
      </c>
    </row>
    <row r="70" spans="1:14">
      <c r="A70" t="s">
        <v>424</v>
      </c>
      <c r="B70" s="15" t="s">
        <v>2245</v>
      </c>
      <c r="C70" s="15">
        <v>851</v>
      </c>
      <c r="D70" s="15">
        <v>16</v>
      </c>
      <c r="E70" s="15" t="s">
        <v>2116</v>
      </c>
      <c r="F70" s="15" t="s">
        <v>2246</v>
      </c>
      <c r="G70" s="15" t="s">
        <v>2134</v>
      </c>
      <c r="H70" s="15">
        <v>18</v>
      </c>
      <c r="I70" s="15" t="s">
        <v>2131</v>
      </c>
      <c r="J70" s="15">
        <v>12.2</v>
      </c>
      <c r="K70" s="15">
        <v>3.1</v>
      </c>
      <c r="L70" s="15">
        <v>4.3</v>
      </c>
      <c r="M70" s="15">
        <v>128</v>
      </c>
      <c r="N70" s="15">
        <v>2272</v>
      </c>
    </row>
    <row r="71" spans="1:14">
      <c r="A71" t="s">
        <v>424</v>
      </c>
      <c r="B71" s="15" t="s">
        <v>2247</v>
      </c>
      <c r="C71" s="15">
        <v>464</v>
      </c>
      <c r="D71" s="15">
        <v>7</v>
      </c>
      <c r="E71" s="15" t="s">
        <v>2142</v>
      </c>
      <c r="F71" s="15" t="s">
        <v>2244</v>
      </c>
      <c r="G71" s="15" t="s">
        <v>2170</v>
      </c>
      <c r="H71" s="15">
        <v>20</v>
      </c>
      <c r="I71" s="15" t="s">
        <v>2135</v>
      </c>
      <c r="J71" s="15">
        <v>7.4</v>
      </c>
      <c r="K71" s="15">
        <v>0.9</v>
      </c>
      <c r="L71" s="15">
        <v>1.3</v>
      </c>
      <c r="M71" s="15">
        <v>70</v>
      </c>
      <c r="N71" s="15">
        <v>2273</v>
      </c>
    </row>
    <row r="72" spans="1:14">
      <c r="A72" t="s">
        <v>424</v>
      </c>
      <c r="B72" s="15" t="s">
        <v>2248</v>
      </c>
      <c r="C72" s="15">
        <v>743</v>
      </c>
      <c r="D72" s="15">
        <v>10</v>
      </c>
      <c r="E72" s="15" t="s">
        <v>2133</v>
      </c>
      <c r="F72" s="15" t="s">
        <v>2249</v>
      </c>
      <c r="G72" s="15" t="s">
        <v>2170</v>
      </c>
      <c r="H72" s="15">
        <v>20</v>
      </c>
      <c r="I72" s="15" t="s">
        <v>2123</v>
      </c>
      <c r="J72" s="15">
        <v>8.5</v>
      </c>
      <c r="K72" s="15">
        <v>1.8</v>
      </c>
      <c r="L72" s="15">
        <v>2.5</v>
      </c>
      <c r="M72" s="15">
        <v>112</v>
      </c>
      <c r="N72" s="15">
        <v>2278</v>
      </c>
    </row>
    <row r="73" spans="1:14">
      <c r="A73" t="s">
        <v>424</v>
      </c>
      <c r="B73" s="15" t="s">
        <v>2250</v>
      </c>
      <c r="C73" s="15">
        <v>714</v>
      </c>
      <c r="D73" s="15">
        <v>15</v>
      </c>
      <c r="E73" s="15" t="s">
        <v>2251</v>
      </c>
      <c r="F73" s="15" t="s">
        <v>2252</v>
      </c>
      <c r="G73" s="15" t="s">
        <v>2170</v>
      </c>
      <c r="H73" s="15">
        <v>22</v>
      </c>
      <c r="I73" s="15" t="s">
        <v>71</v>
      </c>
      <c r="J73" s="15">
        <v>13.7</v>
      </c>
      <c r="K73" s="15">
        <v>2.6</v>
      </c>
      <c r="L73" s="15">
        <v>3.6</v>
      </c>
      <c r="M73" s="15">
        <v>108</v>
      </c>
      <c r="N73" s="15">
        <v>2281</v>
      </c>
    </row>
    <row r="74" spans="1:14">
      <c r="A74" t="s">
        <v>424</v>
      </c>
      <c r="B74" s="15" t="s">
        <v>2253</v>
      </c>
      <c r="C74" s="15">
        <v>1206</v>
      </c>
      <c r="D74" s="15">
        <v>13</v>
      </c>
      <c r="E74" s="15" t="s">
        <v>2175</v>
      </c>
      <c r="F74" s="15" t="s">
        <v>2176</v>
      </c>
      <c r="G74" s="15" t="s">
        <v>2177</v>
      </c>
      <c r="H74" s="15">
        <v>21</v>
      </c>
      <c r="I74" s="15" t="s">
        <v>66</v>
      </c>
      <c r="J74" s="15">
        <v>11.1</v>
      </c>
      <c r="K74" s="15">
        <v>1.3</v>
      </c>
      <c r="L74" s="15">
        <v>1.8</v>
      </c>
      <c r="M74" s="15">
        <v>182</v>
      </c>
      <c r="N74" s="15">
        <v>2286</v>
      </c>
    </row>
    <row r="75" spans="1:14">
      <c r="A75" t="s">
        <v>424</v>
      </c>
      <c r="B75" s="15" t="s">
        <v>2254</v>
      </c>
      <c r="C75" s="15">
        <v>652</v>
      </c>
      <c r="D75" s="15">
        <v>9</v>
      </c>
      <c r="E75" s="15" t="s">
        <v>2251</v>
      </c>
      <c r="F75" s="15" t="s">
        <v>2235</v>
      </c>
      <c r="G75" s="15" t="s">
        <v>2140</v>
      </c>
      <c r="H75" s="15">
        <v>24</v>
      </c>
      <c r="I75" s="15" t="s">
        <v>2118</v>
      </c>
      <c r="J75" s="15">
        <v>9.6999999999999993</v>
      </c>
      <c r="K75" s="15">
        <v>1.2</v>
      </c>
      <c r="L75" s="15">
        <v>1.7</v>
      </c>
      <c r="M75" s="15">
        <v>98</v>
      </c>
      <c r="N75" s="15">
        <v>2293</v>
      </c>
    </row>
    <row r="76" spans="1:14">
      <c r="A76" t="s">
        <v>424</v>
      </c>
      <c r="B76" s="15" t="s">
        <v>2255</v>
      </c>
      <c r="C76" s="15">
        <v>975</v>
      </c>
      <c r="D76" s="15">
        <v>16</v>
      </c>
      <c r="E76" s="15" t="s">
        <v>2133</v>
      </c>
      <c r="F76" s="15" t="s">
        <v>2249</v>
      </c>
      <c r="G76" s="15" t="s">
        <v>2170</v>
      </c>
      <c r="H76" s="15">
        <v>20</v>
      </c>
      <c r="I76" s="15" t="s">
        <v>2123</v>
      </c>
      <c r="J76" s="15">
        <v>12.6</v>
      </c>
      <c r="K76" s="15">
        <v>3.2</v>
      </c>
      <c r="L76" s="15">
        <v>4.5</v>
      </c>
      <c r="M76" s="15">
        <v>147</v>
      </c>
      <c r="N76" s="15">
        <v>2303</v>
      </c>
    </row>
    <row r="77" spans="1:14">
      <c r="A77" t="s">
        <v>424</v>
      </c>
      <c r="B77" s="15" t="s">
        <v>2256</v>
      </c>
      <c r="C77" s="15">
        <v>765</v>
      </c>
      <c r="D77" s="15">
        <v>18</v>
      </c>
      <c r="E77" s="15" t="s">
        <v>2251</v>
      </c>
      <c r="F77" s="15" t="s">
        <v>2238</v>
      </c>
      <c r="G77" s="15" t="s">
        <v>2121</v>
      </c>
      <c r="H77" s="15">
        <v>18</v>
      </c>
      <c r="I77" s="15" t="s">
        <v>2131</v>
      </c>
      <c r="J77" s="15">
        <v>13.6</v>
      </c>
      <c r="K77" s="15">
        <v>3.6</v>
      </c>
      <c r="L77" s="15">
        <v>5</v>
      </c>
      <c r="M77" s="15">
        <v>116</v>
      </c>
      <c r="N77" s="15">
        <v>2311</v>
      </c>
    </row>
    <row r="78" spans="1:14">
      <c r="A78" t="s">
        <v>424</v>
      </c>
      <c r="B78" s="15" t="s">
        <v>2257</v>
      </c>
      <c r="C78" s="15">
        <v>735</v>
      </c>
      <c r="D78" s="15">
        <v>12</v>
      </c>
      <c r="E78" s="15" t="s">
        <v>2142</v>
      </c>
      <c r="F78" s="15" t="s">
        <v>2210</v>
      </c>
      <c r="G78" s="15" t="s">
        <v>2121</v>
      </c>
      <c r="H78" s="15">
        <v>18</v>
      </c>
      <c r="I78" s="15" t="s">
        <v>2131</v>
      </c>
      <c r="J78" s="15">
        <v>9.6</v>
      </c>
      <c r="K78" s="15">
        <v>2.8</v>
      </c>
      <c r="L78" s="15">
        <v>3.9</v>
      </c>
      <c r="M78" s="15">
        <v>111</v>
      </c>
      <c r="N78" s="15">
        <v>2320</v>
      </c>
    </row>
    <row r="79" spans="1:14">
      <c r="A79" t="s">
        <v>424</v>
      </c>
      <c r="B79" s="15" t="s">
        <v>2258</v>
      </c>
      <c r="C79" s="15">
        <v>1015</v>
      </c>
      <c r="D79" s="15">
        <v>15</v>
      </c>
      <c r="E79" s="15" t="s">
        <v>2251</v>
      </c>
      <c r="F79" s="15" t="s">
        <v>2238</v>
      </c>
      <c r="G79" s="15" t="s">
        <v>2121</v>
      </c>
      <c r="H79" s="15">
        <v>20</v>
      </c>
      <c r="I79" s="15" t="s">
        <v>2135</v>
      </c>
      <c r="J79" s="15">
        <v>13.6</v>
      </c>
      <c r="K79" s="15">
        <v>2.9</v>
      </c>
      <c r="L79" s="15">
        <v>4.0999999999999996</v>
      </c>
      <c r="M79" s="15">
        <v>153</v>
      </c>
      <c r="N79" s="15">
        <v>2328</v>
      </c>
    </row>
    <row r="80" spans="1:14">
      <c r="A80" t="s">
        <v>424</v>
      </c>
      <c r="B80" s="15" t="s">
        <v>2259</v>
      </c>
      <c r="C80" s="15">
        <v>1390</v>
      </c>
      <c r="D80" s="15">
        <v>20</v>
      </c>
      <c r="E80" s="15" t="s">
        <v>2125</v>
      </c>
      <c r="F80" s="15" t="s">
        <v>2260</v>
      </c>
      <c r="G80" s="15" t="s">
        <v>2194</v>
      </c>
      <c r="H80" s="15">
        <v>24</v>
      </c>
      <c r="I80" s="15" t="s">
        <v>2118</v>
      </c>
      <c r="J80" s="15">
        <v>19.600000000000001</v>
      </c>
      <c r="K80" s="15">
        <v>3.9</v>
      </c>
      <c r="L80" s="15">
        <v>5.5</v>
      </c>
      <c r="M80" s="15">
        <v>210</v>
      </c>
      <c r="N80" s="15">
        <v>2334</v>
      </c>
    </row>
    <row r="81" spans="1:14">
      <c r="A81" t="s">
        <v>424</v>
      </c>
      <c r="B81" s="15" t="s">
        <v>2261</v>
      </c>
      <c r="C81" s="15">
        <v>1090</v>
      </c>
      <c r="D81" s="15">
        <v>18</v>
      </c>
      <c r="E81" s="15" t="s">
        <v>2142</v>
      </c>
      <c r="F81" s="15" t="s">
        <v>2210</v>
      </c>
      <c r="G81" s="15" t="s">
        <v>2262</v>
      </c>
      <c r="H81" s="15">
        <v>20</v>
      </c>
      <c r="I81" s="15" t="s">
        <v>2135</v>
      </c>
      <c r="J81" s="15">
        <v>15.2</v>
      </c>
      <c r="K81" s="15">
        <v>3.1</v>
      </c>
      <c r="L81" s="15">
        <v>4.3</v>
      </c>
      <c r="M81" s="15">
        <v>165</v>
      </c>
      <c r="N81" s="15">
        <v>2343</v>
      </c>
    </row>
    <row r="82" spans="1:14">
      <c r="A82" t="s">
        <v>424</v>
      </c>
      <c r="B82" s="15" t="s">
        <v>2263</v>
      </c>
      <c r="C82" s="15">
        <v>2350</v>
      </c>
      <c r="D82" s="15">
        <v>25</v>
      </c>
      <c r="E82" s="15" t="s">
        <v>2251</v>
      </c>
      <c r="F82" s="15" t="s">
        <v>2252</v>
      </c>
      <c r="G82" s="15" t="s">
        <v>2170</v>
      </c>
      <c r="H82" s="15">
        <v>22</v>
      </c>
      <c r="I82" s="15" t="s">
        <v>71</v>
      </c>
      <c r="J82" s="15">
        <v>21.7</v>
      </c>
      <c r="K82" s="15">
        <v>3.3</v>
      </c>
      <c r="L82" s="15">
        <v>4.5999999999999996</v>
      </c>
      <c r="M82" s="15">
        <v>354</v>
      </c>
      <c r="N82" s="15">
        <v>2349</v>
      </c>
    </row>
    <row r="83" spans="1:14">
      <c r="A83" t="s">
        <v>424</v>
      </c>
      <c r="B83" s="15" t="s">
        <v>2264</v>
      </c>
      <c r="C83" s="15">
        <v>2040</v>
      </c>
      <c r="D83" s="15">
        <v>30</v>
      </c>
      <c r="E83" s="15" t="s">
        <v>2251</v>
      </c>
      <c r="F83" s="15" t="s">
        <v>2265</v>
      </c>
      <c r="G83" s="15" t="s">
        <v>2194</v>
      </c>
      <c r="H83" s="15">
        <v>22</v>
      </c>
      <c r="I83" s="15" t="s">
        <v>71</v>
      </c>
      <c r="J83" s="15">
        <v>25.8</v>
      </c>
      <c r="K83" s="15">
        <v>4.3</v>
      </c>
      <c r="L83" s="15">
        <v>6</v>
      </c>
      <c r="M83" s="15">
        <v>308</v>
      </c>
      <c r="N83" s="15">
        <v>2354</v>
      </c>
    </row>
    <row r="84" spans="1:14">
      <c r="A84" t="s">
        <v>424</v>
      </c>
      <c r="B84" s="15" t="s">
        <v>2266</v>
      </c>
      <c r="C84" s="15">
        <v>1015</v>
      </c>
      <c r="D84" s="15">
        <v>32</v>
      </c>
      <c r="E84" s="15" t="s">
        <v>2251</v>
      </c>
      <c r="F84" s="15" t="s">
        <v>2238</v>
      </c>
      <c r="G84" s="15" t="s">
        <v>2121</v>
      </c>
      <c r="H84" s="15">
        <v>20</v>
      </c>
      <c r="I84" s="15" t="s">
        <v>2135</v>
      </c>
      <c r="J84" s="15">
        <v>26.9</v>
      </c>
      <c r="K84" s="15">
        <v>4.2</v>
      </c>
      <c r="L84" s="15">
        <v>5.9</v>
      </c>
      <c r="M84" s="15">
        <v>154</v>
      </c>
      <c r="N84" s="15">
        <v>2358</v>
      </c>
    </row>
    <row r="85" spans="1:14">
      <c r="A85" t="s">
        <v>424</v>
      </c>
      <c r="B85" s="15" t="s">
        <v>2267</v>
      </c>
      <c r="C85" s="15">
        <v>1390</v>
      </c>
      <c r="D85" s="15">
        <v>34</v>
      </c>
      <c r="E85" s="15" t="s">
        <v>2125</v>
      </c>
      <c r="F85" s="15" t="s">
        <v>2241</v>
      </c>
      <c r="G85" s="15" t="s">
        <v>2268</v>
      </c>
      <c r="H85" s="15">
        <v>24</v>
      </c>
      <c r="I85" s="15" t="s">
        <v>2118</v>
      </c>
      <c r="J85" s="15">
        <v>31.7</v>
      </c>
      <c r="K85" s="15">
        <v>5.5</v>
      </c>
      <c r="L85" s="15">
        <v>7.7</v>
      </c>
      <c r="M85" s="15">
        <v>211</v>
      </c>
      <c r="N85" s="15">
        <v>2364</v>
      </c>
    </row>
    <row r="86" spans="1:14">
      <c r="A86" t="s">
        <v>424</v>
      </c>
      <c r="B86" s="15" t="s">
        <v>2269</v>
      </c>
      <c r="C86" s="15">
        <v>1090</v>
      </c>
      <c r="D86" s="15">
        <v>36</v>
      </c>
      <c r="E86" s="15" t="s">
        <v>2112</v>
      </c>
      <c r="F86" s="15" t="s">
        <v>2150</v>
      </c>
      <c r="G86" s="15" t="s">
        <v>2270</v>
      </c>
      <c r="H86" s="15">
        <v>24</v>
      </c>
      <c r="I86" s="15" t="s">
        <v>2118</v>
      </c>
      <c r="J86" s="15">
        <v>33.799999999999997</v>
      </c>
      <c r="K86" s="15">
        <v>6.6</v>
      </c>
      <c r="L86" s="15">
        <v>9.5</v>
      </c>
      <c r="M86" s="15">
        <v>166</v>
      </c>
      <c r="N86" s="15">
        <v>2369</v>
      </c>
    </row>
    <row r="87" spans="1:14">
      <c r="A87" t="s">
        <v>424</v>
      </c>
      <c r="B87" s="15" t="s">
        <v>2271</v>
      </c>
      <c r="C87" s="15">
        <v>2350</v>
      </c>
      <c r="D87" s="15">
        <v>16</v>
      </c>
      <c r="E87" s="15" t="s">
        <v>2116</v>
      </c>
      <c r="F87" s="15" t="s">
        <v>2225</v>
      </c>
      <c r="G87" s="15" t="s">
        <v>2164</v>
      </c>
      <c r="H87" s="15">
        <v>24</v>
      </c>
      <c r="I87" s="15" t="s">
        <v>2118</v>
      </c>
      <c r="J87" s="15">
        <v>16</v>
      </c>
      <c r="K87" s="15">
        <v>2.1</v>
      </c>
      <c r="L87" s="15">
        <v>2.9</v>
      </c>
      <c r="M87" s="15">
        <v>354</v>
      </c>
      <c r="N87" s="15">
        <v>2371</v>
      </c>
    </row>
    <row r="88" spans="1:14">
      <c r="A88" t="s">
        <v>424</v>
      </c>
      <c r="B88" s="15" t="s">
        <v>2272</v>
      </c>
      <c r="C88" s="15">
        <v>2040</v>
      </c>
      <c r="D88" s="15">
        <v>30</v>
      </c>
      <c r="E88" s="15" t="s">
        <v>2112</v>
      </c>
      <c r="F88" s="15" t="s">
        <v>2150</v>
      </c>
      <c r="G88" s="15" t="s">
        <v>2151</v>
      </c>
      <c r="H88" s="15">
        <v>24</v>
      </c>
      <c r="I88" s="15" t="s">
        <v>2118</v>
      </c>
      <c r="J88" s="15">
        <v>28.5</v>
      </c>
      <c r="K88" s="15">
        <v>6.2</v>
      </c>
      <c r="L88" s="15">
        <v>8.6999999999999993</v>
      </c>
      <c r="M88" s="15">
        <v>308</v>
      </c>
      <c r="N88" s="15">
        <v>2373</v>
      </c>
    </row>
    <row r="89" spans="1:14">
      <c r="A89" t="s">
        <v>424</v>
      </c>
      <c r="B89" s="15" t="s">
        <v>2273</v>
      </c>
      <c r="C89" s="15">
        <v>472</v>
      </c>
      <c r="D89" s="15">
        <v>5</v>
      </c>
      <c r="E89" s="15" t="s">
        <v>2179</v>
      </c>
      <c r="F89" s="15" t="s">
        <v>2274</v>
      </c>
      <c r="G89" s="15" t="s">
        <v>2090</v>
      </c>
      <c r="H89" s="15">
        <v>6</v>
      </c>
      <c r="I89" s="15" t="s">
        <v>2275</v>
      </c>
      <c r="J89" s="15">
        <v>1.5</v>
      </c>
      <c r="K89" s="15">
        <v>1.4</v>
      </c>
      <c r="L89" s="15">
        <v>1.9</v>
      </c>
      <c r="M89" s="15">
        <v>140</v>
      </c>
      <c r="N89" s="15">
        <v>2243</v>
      </c>
    </row>
    <row r="90" spans="1:14">
      <c r="A90" t="s">
        <v>424</v>
      </c>
      <c r="B90" s="15" t="s">
        <v>2276</v>
      </c>
      <c r="C90" s="15">
        <v>946</v>
      </c>
      <c r="D90" s="15">
        <v>10</v>
      </c>
      <c r="E90" s="15" t="s">
        <v>2103</v>
      </c>
      <c r="F90" s="15" t="s">
        <v>2277</v>
      </c>
      <c r="G90" s="15" t="s">
        <v>2091</v>
      </c>
      <c r="H90" s="15">
        <v>8</v>
      </c>
      <c r="I90" s="15" t="s">
        <v>2202</v>
      </c>
      <c r="J90" s="15">
        <v>3.1</v>
      </c>
      <c r="K90" s="15">
        <v>3.1</v>
      </c>
      <c r="L90" s="15">
        <v>4.0999999999999996</v>
      </c>
      <c r="M90" s="15">
        <v>284</v>
      </c>
      <c r="N90" s="15">
        <v>2251</v>
      </c>
    </row>
    <row r="91" spans="1:14">
      <c r="A91" t="s">
        <v>424</v>
      </c>
      <c r="B91" s="15" t="s">
        <v>2278</v>
      </c>
      <c r="C91" s="15">
        <v>1422</v>
      </c>
      <c r="D91" s="15">
        <v>15</v>
      </c>
      <c r="E91" s="15" t="s">
        <v>2098</v>
      </c>
      <c r="F91" s="15" t="s">
        <v>2279</v>
      </c>
      <c r="G91" s="15" t="s">
        <v>2224</v>
      </c>
      <c r="H91" s="15">
        <v>12</v>
      </c>
      <c r="I91" s="15" t="s">
        <v>62</v>
      </c>
      <c r="J91" s="15">
        <v>6.6</v>
      </c>
      <c r="K91" s="15">
        <v>4.5999999999999996</v>
      </c>
      <c r="L91" s="15">
        <v>6.2</v>
      </c>
      <c r="M91" s="15">
        <v>426</v>
      </c>
      <c r="N91" s="15">
        <v>2260</v>
      </c>
    </row>
    <row r="92" spans="1:14">
      <c r="A92" t="s">
        <v>424</v>
      </c>
      <c r="B92" s="15" t="s">
        <v>2280</v>
      </c>
      <c r="C92" s="15">
        <v>1900</v>
      </c>
      <c r="D92" s="15">
        <v>20</v>
      </c>
      <c r="E92" s="15" t="s">
        <v>2233</v>
      </c>
      <c r="F92" s="15" t="s">
        <v>2234</v>
      </c>
      <c r="G92" s="15" t="s">
        <v>2235</v>
      </c>
      <c r="H92" s="15">
        <v>15</v>
      </c>
      <c r="I92" s="15" t="s">
        <v>2226</v>
      </c>
      <c r="J92" s="15">
        <v>9.9</v>
      </c>
      <c r="K92" s="15">
        <v>6.1</v>
      </c>
      <c r="L92" s="15">
        <v>8.1999999999999993</v>
      </c>
      <c r="M92" s="15">
        <v>570</v>
      </c>
      <c r="N92" s="15">
        <v>2269</v>
      </c>
    </row>
    <row r="93" spans="1:14">
      <c r="A93" t="s">
        <v>424</v>
      </c>
      <c r="B93" s="15" t="s">
        <v>2281</v>
      </c>
      <c r="C93" s="15">
        <v>2353</v>
      </c>
      <c r="D93" s="15">
        <v>25</v>
      </c>
      <c r="E93" s="15" t="s">
        <v>2112</v>
      </c>
      <c r="F93" s="15" t="s">
        <v>2224</v>
      </c>
      <c r="G93" s="15" t="s">
        <v>2225</v>
      </c>
      <c r="H93" s="15">
        <v>14</v>
      </c>
      <c r="I93" s="15" t="s">
        <v>2114</v>
      </c>
      <c r="J93" s="15">
        <v>13.6</v>
      </c>
      <c r="K93" s="15">
        <v>6.5</v>
      </c>
      <c r="L93" s="15">
        <v>8.6</v>
      </c>
      <c r="M93" s="15">
        <v>708</v>
      </c>
      <c r="N93" s="15">
        <v>2280</v>
      </c>
    </row>
    <row r="94" spans="1:14">
      <c r="A94" t="s">
        <v>424</v>
      </c>
      <c r="B94" s="15" t="s">
        <v>2282</v>
      </c>
      <c r="C94" s="15">
        <v>2827</v>
      </c>
      <c r="D94" s="15">
        <v>30</v>
      </c>
      <c r="E94" s="15" t="s">
        <v>2138</v>
      </c>
      <c r="F94" s="15" t="s">
        <v>2095</v>
      </c>
      <c r="G94" s="15" t="s">
        <v>2224</v>
      </c>
      <c r="H94" s="15">
        <v>14</v>
      </c>
      <c r="I94" s="15" t="s">
        <v>2216</v>
      </c>
      <c r="J94" s="15">
        <v>18.2</v>
      </c>
      <c r="K94" s="15">
        <v>7.9</v>
      </c>
      <c r="L94" s="15">
        <v>10.5</v>
      </c>
      <c r="M94" s="15">
        <v>850</v>
      </c>
      <c r="N94" s="15">
        <v>2303</v>
      </c>
    </row>
    <row r="95" spans="1:14">
      <c r="A95" t="s">
        <v>424</v>
      </c>
      <c r="B95" s="15" t="s">
        <v>2283</v>
      </c>
      <c r="C95" s="15">
        <v>3314</v>
      </c>
      <c r="D95" s="15">
        <v>35</v>
      </c>
      <c r="E95" s="15" t="s">
        <v>2116</v>
      </c>
      <c r="F95" s="15" t="s">
        <v>2225</v>
      </c>
      <c r="G95" s="15" t="s">
        <v>2210</v>
      </c>
      <c r="H95" s="15">
        <v>18</v>
      </c>
      <c r="I95" s="15" t="s">
        <v>2131</v>
      </c>
      <c r="J95" s="15">
        <v>24.6</v>
      </c>
      <c r="K95" s="15">
        <v>9.6</v>
      </c>
      <c r="L95" s="15">
        <v>12.8</v>
      </c>
      <c r="M95" s="15">
        <v>998</v>
      </c>
      <c r="N95" s="15">
        <v>2329</v>
      </c>
    </row>
    <row r="96" spans="1:14">
      <c r="A96" t="s">
        <v>424</v>
      </c>
      <c r="B96" s="15" t="s">
        <v>2284</v>
      </c>
      <c r="C96" s="15">
        <v>3787</v>
      </c>
      <c r="D96" s="15">
        <v>40</v>
      </c>
      <c r="E96" s="15" t="s">
        <v>2116</v>
      </c>
      <c r="F96" s="15" t="s">
        <v>2225</v>
      </c>
      <c r="G96" s="15" t="s">
        <v>2185</v>
      </c>
      <c r="H96" s="15">
        <v>18</v>
      </c>
      <c r="I96" s="15" t="s">
        <v>2285</v>
      </c>
      <c r="J96" s="15">
        <v>24.1</v>
      </c>
      <c r="K96" s="15">
        <v>10.9</v>
      </c>
      <c r="L96" s="15">
        <v>14.5</v>
      </c>
      <c r="M96" s="15">
        <v>1140</v>
      </c>
      <c r="N96" s="15">
        <v>2340</v>
      </c>
    </row>
    <row r="97" spans="1:14">
      <c r="A97" t="s">
        <v>424</v>
      </c>
      <c r="B97" s="15" t="s">
        <v>2286</v>
      </c>
      <c r="C97" s="15">
        <v>4251</v>
      </c>
      <c r="D97" s="15">
        <v>45</v>
      </c>
      <c r="E97" s="15" t="s">
        <v>2108</v>
      </c>
      <c r="F97" s="15" t="s">
        <v>2105</v>
      </c>
      <c r="G97" s="15" t="s">
        <v>2113</v>
      </c>
      <c r="H97" s="15">
        <v>14</v>
      </c>
      <c r="I97" s="15" t="s">
        <v>2287</v>
      </c>
      <c r="J97" s="15">
        <v>25.3</v>
      </c>
      <c r="K97" s="15">
        <v>12</v>
      </c>
      <c r="L97" s="15">
        <v>15.9</v>
      </c>
      <c r="M97" s="15">
        <v>1280</v>
      </c>
      <c r="N97" s="15">
        <v>2351</v>
      </c>
    </row>
    <row r="98" spans="1:14">
      <c r="A98" t="s">
        <v>424</v>
      </c>
      <c r="B98" s="15" t="s">
        <v>2288</v>
      </c>
      <c r="C98" s="15">
        <v>4740</v>
      </c>
      <c r="D98" s="15">
        <v>50</v>
      </c>
      <c r="E98" s="15" t="s">
        <v>2112</v>
      </c>
      <c r="F98" s="15" t="s">
        <v>2224</v>
      </c>
      <c r="G98" s="15" t="s">
        <v>2225</v>
      </c>
      <c r="H98" s="15">
        <v>16</v>
      </c>
      <c r="I98" s="15" t="s">
        <v>2101</v>
      </c>
      <c r="J98" s="15">
        <v>33.799999999999997</v>
      </c>
      <c r="K98" s="15">
        <v>13.6</v>
      </c>
      <c r="L98" s="15">
        <v>18.100000000000001</v>
      </c>
      <c r="M98" s="15">
        <v>1428</v>
      </c>
      <c r="N98" s="15">
        <v>2360</v>
      </c>
    </row>
    <row r="99" spans="1:14">
      <c r="A99" t="s">
        <v>425</v>
      </c>
      <c r="B99" s="15" t="s">
        <v>2289</v>
      </c>
      <c r="C99" s="15">
        <v>189</v>
      </c>
      <c r="D99" s="15">
        <v>2</v>
      </c>
      <c r="E99" s="15" t="s">
        <v>2089</v>
      </c>
      <c r="F99" s="15" t="s">
        <v>2090</v>
      </c>
      <c r="G99" s="15" t="s">
        <v>2091</v>
      </c>
      <c r="H99" s="15">
        <v>8</v>
      </c>
      <c r="I99" s="15" t="s">
        <v>2202</v>
      </c>
      <c r="J99" s="15">
        <v>1.1000000000000001</v>
      </c>
      <c r="K99" s="15">
        <v>0.5</v>
      </c>
      <c r="L99" s="15">
        <v>0.7</v>
      </c>
      <c r="M99" s="15">
        <v>28</v>
      </c>
      <c r="N99" s="15">
        <v>2220</v>
      </c>
    </row>
    <row r="100" spans="1:14">
      <c r="A100" t="s">
        <v>425</v>
      </c>
      <c r="B100" s="15" t="s">
        <v>2290</v>
      </c>
      <c r="C100" s="15">
        <v>283</v>
      </c>
      <c r="D100" s="15">
        <v>3</v>
      </c>
      <c r="E100" s="15" t="s">
        <v>2098</v>
      </c>
      <c r="F100" s="15" t="s">
        <v>2091</v>
      </c>
      <c r="G100" s="15" t="s">
        <v>2105</v>
      </c>
      <c r="H100" s="15">
        <v>10</v>
      </c>
      <c r="I100" s="15" t="s">
        <v>2106</v>
      </c>
      <c r="J100" s="15">
        <v>2.2000000000000002</v>
      </c>
      <c r="K100" s="15">
        <v>0.9</v>
      </c>
      <c r="L100" s="15">
        <v>1.2</v>
      </c>
      <c r="M100" s="15">
        <v>42</v>
      </c>
      <c r="N100" s="15">
        <v>2228</v>
      </c>
    </row>
    <row r="101" spans="1:14">
      <c r="A101" t="s">
        <v>425</v>
      </c>
      <c r="B101" s="15" t="s">
        <v>2291</v>
      </c>
      <c r="C101" s="15">
        <v>473</v>
      </c>
      <c r="D101" s="15">
        <v>5</v>
      </c>
      <c r="E101" s="15" t="s">
        <v>2112</v>
      </c>
      <c r="F101" s="15" t="s">
        <v>2230</v>
      </c>
      <c r="G101" s="15" t="s">
        <v>2238</v>
      </c>
      <c r="H101" s="15">
        <v>16</v>
      </c>
      <c r="I101" s="15" t="s">
        <v>2101</v>
      </c>
      <c r="J101" s="15">
        <v>4.8</v>
      </c>
      <c r="K101" s="15">
        <v>1.7</v>
      </c>
      <c r="L101" s="15">
        <v>2.4</v>
      </c>
      <c r="M101" s="15">
        <v>71</v>
      </c>
      <c r="N101" s="15">
        <v>2240</v>
      </c>
    </row>
    <row r="102" spans="1:14">
      <c r="A102" t="s">
        <v>425</v>
      </c>
      <c r="B102" s="15" t="s">
        <v>2292</v>
      </c>
      <c r="C102" s="15">
        <v>378</v>
      </c>
      <c r="D102" s="15">
        <v>4</v>
      </c>
      <c r="E102" s="15" t="s">
        <v>2116</v>
      </c>
      <c r="F102" s="15" t="s">
        <v>2100</v>
      </c>
      <c r="G102" s="15" t="s">
        <v>2121</v>
      </c>
      <c r="H102" s="15">
        <v>18</v>
      </c>
      <c r="I102" s="15" t="s">
        <v>2131</v>
      </c>
      <c r="J102" s="15">
        <v>4.3</v>
      </c>
      <c r="K102" s="15">
        <v>1.2</v>
      </c>
      <c r="L102" s="15">
        <v>1.6</v>
      </c>
      <c r="M102" s="15">
        <v>57</v>
      </c>
      <c r="N102" s="15">
        <v>2248</v>
      </c>
    </row>
    <row r="103" spans="1:14">
      <c r="A103" t="s">
        <v>425</v>
      </c>
      <c r="B103" s="15" t="s">
        <v>2293</v>
      </c>
      <c r="C103" s="15">
        <v>568</v>
      </c>
      <c r="D103" s="15">
        <v>6</v>
      </c>
      <c r="E103" s="15" t="s">
        <v>2112</v>
      </c>
      <c r="F103" s="15" t="s">
        <v>2113</v>
      </c>
      <c r="G103" s="15" t="s">
        <v>2210</v>
      </c>
      <c r="H103" s="15">
        <v>16</v>
      </c>
      <c r="I103" s="15" t="s">
        <v>2110</v>
      </c>
      <c r="J103" s="15">
        <v>5.2</v>
      </c>
      <c r="K103" s="15">
        <v>1.9</v>
      </c>
      <c r="L103" s="15">
        <v>2.6</v>
      </c>
      <c r="M103" s="15">
        <v>85</v>
      </c>
      <c r="N103" s="15">
        <v>2255</v>
      </c>
    </row>
    <row r="104" spans="1:14">
      <c r="A104" t="s">
        <v>425</v>
      </c>
      <c r="B104" s="15" t="s">
        <v>2294</v>
      </c>
      <c r="C104" s="15">
        <v>662</v>
      </c>
      <c r="D104" s="15">
        <v>7</v>
      </c>
      <c r="E104" s="15" t="s">
        <v>2233</v>
      </c>
      <c r="F104" s="15" t="s">
        <v>2295</v>
      </c>
      <c r="G104" s="15" t="s">
        <v>2134</v>
      </c>
      <c r="H104" s="15">
        <v>18</v>
      </c>
      <c r="I104" s="15" t="s">
        <v>2131</v>
      </c>
      <c r="J104" s="15">
        <v>6.2</v>
      </c>
      <c r="K104" s="15">
        <v>2.2999999999999998</v>
      </c>
      <c r="L104" s="15">
        <v>3.1</v>
      </c>
      <c r="M104" s="15">
        <v>99</v>
      </c>
      <c r="N104" s="15">
        <v>2261</v>
      </c>
    </row>
    <row r="105" spans="1:14">
      <c r="A105" t="s">
        <v>425</v>
      </c>
      <c r="B105" s="15" t="s">
        <v>2296</v>
      </c>
      <c r="C105" s="15">
        <v>475</v>
      </c>
      <c r="D105" s="15">
        <v>5</v>
      </c>
      <c r="E105" s="15" t="s">
        <v>2133</v>
      </c>
      <c r="F105" s="15" t="s">
        <v>2140</v>
      </c>
      <c r="G105" s="15" t="s">
        <v>2194</v>
      </c>
      <c r="H105" s="15">
        <v>22</v>
      </c>
      <c r="I105" s="15" t="s">
        <v>71</v>
      </c>
      <c r="J105" s="15">
        <v>6</v>
      </c>
      <c r="K105" s="15">
        <v>2</v>
      </c>
      <c r="L105" s="15">
        <v>2.7</v>
      </c>
      <c r="M105" s="15">
        <v>71</v>
      </c>
      <c r="N105" s="15">
        <v>2263</v>
      </c>
    </row>
    <row r="106" spans="1:14">
      <c r="A106" t="s">
        <v>425</v>
      </c>
      <c r="B106" s="15" t="s">
        <v>2297</v>
      </c>
      <c r="C106" s="15">
        <v>279</v>
      </c>
      <c r="D106" s="15">
        <v>5</v>
      </c>
      <c r="E106" s="15" t="s">
        <v>2125</v>
      </c>
      <c r="F106" s="15" t="s">
        <v>2298</v>
      </c>
      <c r="G106" s="15" t="s">
        <v>2151</v>
      </c>
      <c r="H106" s="15">
        <v>24</v>
      </c>
      <c r="I106" s="15" t="s">
        <v>2118</v>
      </c>
      <c r="J106" s="15">
        <v>6.1</v>
      </c>
      <c r="K106" s="15">
        <v>0.8</v>
      </c>
      <c r="L106" s="15">
        <v>1.8</v>
      </c>
      <c r="M106" s="15">
        <v>38</v>
      </c>
      <c r="N106" s="15">
        <v>2331</v>
      </c>
    </row>
    <row r="107" spans="1:14">
      <c r="A107" t="s">
        <v>425</v>
      </c>
      <c r="B107" s="15" t="s">
        <v>2299</v>
      </c>
      <c r="C107" s="15">
        <v>390</v>
      </c>
      <c r="D107" s="15">
        <v>7</v>
      </c>
      <c r="E107" s="15" t="s">
        <v>2125</v>
      </c>
      <c r="F107" s="15" t="s">
        <v>2298</v>
      </c>
      <c r="G107" s="15" t="s">
        <v>2151</v>
      </c>
      <c r="H107" s="15">
        <v>24</v>
      </c>
      <c r="I107" s="15" t="s">
        <v>2118</v>
      </c>
      <c r="J107" s="15">
        <v>7.8</v>
      </c>
      <c r="K107" s="15">
        <v>1.1000000000000001</v>
      </c>
      <c r="L107" s="15">
        <v>2.4</v>
      </c>
      <c r="M107" s="15">
        <v>53</v>
      </c>
      <c r="N107" s="15">
        <v>2332</v>
      </c>
    </row>
    <row r="108" spans="1:14">
      <c r="A108" t="s">
        <v>425</v>
      </c>
      <c r="B108" s="15" t="s">
        <v>2300</v>
      </c>
      <c r="C108" s="15">
        <v>446</v>
      </c>
      <c r="D108" s="15">
        <v>8</v>
      </c>
      <c r="E108" s="15" t="s">
        <v>2125</v>
      </c>
      <c r="F108" s="15" t="s">
        <v>2298</v>
      </c>
      <c r="G108" s="15" t="s">
        <v>2151</v>
      </c>
      <c r="H108" s="15">
        <v>24</v>
      </c>
      <c r="I108" s="15" t="s">
        <v>2118</v>
      </c>
      <c r="J108" s="15">
        <v>8.6</v>
      </c>
      <c r="K108" s="15">
        <v>1.2</v>
      </c>
      <c r="L108" s="15">
        <v>2.6</v>
      </c>
      <c r="M108" s="15">
        <v>60</v>
      </c>
      <c r="N108" s="15">
        <v>2334</v>
      </c>
    </row>
    <row r="109" spans="1:14">
      <c r="A109" t="s">
        <v>425</v>
      </c>
      <c r="B109" s="15" t="s">
        <v>2301</v>
      </c>
      <c r="C109" s="15">
        <v>502</v>
      </c>
      <c r="D109" s="15">
        <v>9</v>
      </c>
      <c r="E109" s="15" t="s">
        <v>2125</v>
      </c>
      <c r="F109" s="15" t="s">
        <v>2298</v>
      </c>
      <c r="G109" s="15" t="s">
        <v>2151</v>
      </c>
      <c r="H109" s="15">
        <v>24</v>
      </c>
      <c r="I109" s="15" t="s">
        <v>2118</v>
      </c>
      <c r="J109" s="15">
        <v>9.5</v>
      </c>
      <c r="K109" s="15">
        <v>1.4</v>
      </c>
      <c r="L109" s="15">
        <v>3.1</v>
      </c>
      <c r="M109" s="15">
        <v>68</v>
      </c>
      <c r="N109" s="15">
        <v>2335</v>
      </c>
    </row>
    <row r="110" spans="1:14">
      <c r="A110" t="s">
        <v>425</v>
      </c>
      <c r="B110" s="15" t="s">
        <v>2302</v>
      </c>
      <c r="C110" s="15">
        <v>475</v>
      </c>
      <c r="D110" s="15">
        <v>13</v>
      </c>
      <c r="E110" s="15" t="s">
        <v>2138</v>
      </c>
      <c r="F110" s="15" t="s">
        <v>2139</v>
      </c>
      <c r="G110" s="15" t="s">
        <v>2140</v>
      </c>
      <c r="H110" s="15">
        <v>20</v>
      </c>
      <c r="I110" s="15" t="s">
        <v>2135</v>
      </c>
      <c r="J110" s="15">
        <v>11.4</v>
      </c>
      <c r="K110" s="15">
        <v>1.4</v>
      </c>
      <c r="L110" s="15">
        <v>3.1</v>
      </c>
      <c r="M110" s="15">
        <v>65</v>
      </c>
      <c r="N110" s="15">
        <v>2336</v>
      </c>
    </row>
    <row r="111" spans="1:14">
      <c r="A111" t="s">
        <v>425</v>
      </c>
      <c r="B111" s="15" t="s">
        <v>2303</v>
      </c>
      <c r="C111" s="15">
        <v>700</v>
      </c>
      <c r="D111" s="15">
        <v>15</v>
      </c>
      <c r="E111" s="15" t="s">
        <v>2138</v>
      </c>
      <c r="F111" s="15" t="s">
        <v>2304</v>
      </c>
      <c r="G111" s="15" t="s">
        <v>2143</v>
      </c>
      <c r="H111" s="15">
        <v>20</v>
      </c>
      <c r="I111" s="15" t="s">
        <v>2123</v>
      </c>
      <c r="J111" s="15">
        <v>11.16</v>
      </c>
      <c r="K111" s="15">
        <v>2.2999999999999998</v>
      </c>
      <c r="L111" s="15">
        <v>5</v>
      </c>
      <c r="M111" s="15">
        <v>95</v>
      </c>
      <c r="N111" s="15">
        <v>2338</v>
      </c>
    </row>
    <row r="112" spans="1:14">
      <c r="A112" t="s">
        <v>425</v>
      </c>
      <c r="B112" s="15" t="s">
        <v>2305</v>
      </c>
      <c r="C112" s="15">
        <v>720</v>
      </c>
      <c r="D112" s="15">
        <v>18</v>
      </c>
      <c r="E112" s="15" t="s">
        <v>2112</v>
      </c>
      <c r="F112" s="15" t="s">
        <v>2150</v>
      </c>
      <c r="G112" s="15" t="s">
        <v>2170</v>
      </c>
      <c r="H112" s="15">
        <v>20</v>
      </c>
      <c r="I112" s="15" t="s">
        <v>2135</v>
      </c>
      <c r="J112" s="15">
        <v>15.38</v>
      </c>
      <c r="K112" s="15">
        <v>2.8</v>
      </c>
      <c r="L112" s="15">
        <v>6.1</v>
      </c>
      <c r="M112" s="15">
        <v>98</v>
      </c>
      <c r="N112" s="15">
        <v>2342</v>
      </c>
    </row>
    <row r="113" spans="1:14">
      <c r="A113" t="s">
        <v>425</v>
      </c>
      <c r="B113" s="15" t="s">
        <v>2306</v>
      </c>
      <c r="C113" s="15">
        <v>1110</v>
      </c>
      <c r="D113" s="15">
        <v>22</v>
      </c>
      <c r="E113" s="15" t="s">
        <v>2112</v>
      </c>
      <c r="F113" s="15" t="s">
        <v>2150</v>
      </c>
      <c r="G113" s="15" t="s">
        <v>2151</v>
      </c>
      <c r="H113" s="15">
        <v>24</v>
      </c>
      <c r="I113" s="15" t="s">
        <v>2118</v>
      </c>
      <c r="J113" s="15">
        <v>20.67</v>
      </c>
      <c r="K113" s="15">
        <v>3.9</v>
      </c>
      <c r="L113" s="15">
        <v>8.4</v>
      </c>
      <c r="M113" s="15">
        <v>151</v>
      </c>
      <c r="N113" s="15">
        <v>2351</v>
      </c>
    </row>
    <row r="114" spans="1:14">
      <c r="A114" t="s">
        <v>426</v>
      </c>
      <c r="B114" s="15" t="s">
        <v>2307</v>
      </c>
      <c r="C114" s="15">
        <v>250</v>
      </c>
      <c r="D114" s="15">
        <v>2</v>
      </c>
      <c r="E114" s="15" t="s">
        <v>2154</v>
      </c>
      <c r="F114" s="15" t="s">
        <v>2154</v>
      </c>
      <c r="G114" s="15" t="s">
        <v>2154</v>
      </c>
      <c r="H114" s="15">
        <v>8</v>
      </c>
      <c r="I114" s="15" t="s">
        <v>2202</v>
      </c>
      <c r="J114" s="15">
        <v>0.5</v>
      </c>
      <c r="K114" s="15">
        <v>0.5</v>
      </c>
      <c r="L114" s="15">
        <v>0.8</v>
      </c>
      <c r="M114" s="15">
        <v>38</v>
      </c>
      <c r="N114" s="15">
        <v>2254</v>
      </c>
    </row>
    <row r="115" spans="1:14">
      <c r="A115" t="s">
        <v>426</v>
      </c>
      <c r="B115" s="15" t="s">
        <v>2308</v>
      </c>
      <c r="C115" s="15">
        <v>375</v>
      </c>
      <c r="D115" s="15">
        <v>3</v>
      </c>
      <c r="E115" s="15" t="s">
        <v>2154</v>
      </c>
      <c r="F115" s="15" t="s">
        <v>2154</v>
      </c>
      <c r="G115" s="15" t="s">
        <v>2112</v>
      </c>
      <c r="H115" s="15">
        <v>10</v>
      </c>
      <c r="I115" s="15" t="s">
        <v>2220</v>
      </c>
      <c r="J115" s="15">
        <v>1.3</v>
      </c>
      <c r="K115" s="15">
        <v>0.6</v>
      </c>
      <c r="L115" s="15">
        <v>0.9</v>
      </c>
      <c r="M115" s="15">
        <v>56</v>
      </c>
      <c r="N115" s="15">
        <v>2255</v>
      </c>
    </row>
    <row r="116" spans="1:14">
      <c r="A116" t="s">
        <v>426</v>
      </c>
      <c r="B116" s="15" t="s">
        <v>2309</v>
      </c>
      <c r="C116" s="15">
        <v>625</v>
      </c>
      <c r="D116" s="15">
        <v>5</v>
      </c>
      <c r="E116" s="15" t="s">
        <v>2112</v>
      </c>
      <c r="F116" s="15" t="s">
        <v>2150</v>
      </c>
      <c r="G116" s="15" t="s">
        <v>2170</v>
      </c>
      <c r="H116" s="15">
        <v>20</v>
      </c>
      <c r="I116" s="15" t="s">
        <v>2135</v>
      </c>
      <c r="J116" s="15">
        <v>5.8</v>
      </c>
      <c r="K116" s="15">
        <v>0.8</v>
      </c>
      <c r="L116" s="15">
        <v>1.2</v>
      </c>
      <c r="M116" s="15">
        <v>94</v>
      </c>
      <c r="N116" s="15">
        <v>2255</v>
      </c>
    </row>
    <row r="117" spans="1:14">
      <c r="A117" t="s">
        <v>426</v>
      </c>
      <c r="B117" s="15" t="s">
        <v>2310</v>
      </c>
      <c r="C117" s="15">
        <v>375</v>
      </c>
      <c r="D117" s="15">
        <v>3</v>
      </c>
      <c r="E117" s="15" t="s">
        <v>2154</v>
      </c>
      <c r="F117" s="15" t="s">
        <v>2108</v>
      </c>
      <c r="G117" s="15" t="s">
        <v>2163</v>
      </c>
      <c r="H117" s="15">
        <v>14</v>
      </c>
      <c r="I117" s="15" t="s">
        <v>2216</v>
      </c>
      <c r="J117" s="15">
        <v>2.6</v>
      </c>
      <c r="K117" s="15">
        <v>0.7</v>
      </c>
      <c r="L117" s="15">
        <v>1.1000000000000001</v>
      </c>
      <c r="M117" s="15">
        <v>56</v>
      </c>
      <c r="N117" s="15">
        <v>2256</v>
      </c>
    </row>
    <row r="118" spans="1:14">
      <c r="A118" t="s">
        <v>426</v>
      </c>
      <c r="B118" s="15" t="s">
        <v>2311</v>
      </c>
      <c r="C118" s="15">
        <v>500</v>
      </c>
      <c r="D118" s="15">
        <v>4</v>
      </c>
      <c r="E118" s="15" t="s">
        <v>2154</v>
      </c>
      <c r="F118" s="15" t="s">
        <v>2108</v>
      </c>
      <c r="G118" s="15" t="s">
        <v>2109</v>
      </c>
      <c r="H118" s="15">
        <v>16</v>
      </c>
      <c r="I118" s="15" t="s">
        <v>2110</v>
      </c>
      <c r="J118" s="15">
        <v>3.1</v>
      </c>
      <c r="K118" s="15">
        <v>0.8</v>
      </c>
      <c r="L118" s="15">
        <v>1.2</v>
      </c>
      <c r="M118" s="15">
        <v>75</v>
      </c>
      <c r="N118" s="15">
        <v>2256</v>
      </c>
    </row>
    <row r="119" spans="1:14">
      <c r="A119" t="s">
        <v>426</v>
      </c>
      <c r="B119" s="15" t="s">
        <v>2312</v>
      </c>
      <c r="C119" s="15">
        <v>300</v>
      </c>
      <c r="D119" s="15">
        <v>3</v>
      </c>
      <c r="E119" s="15" t="s">
        <v>2154</v>
      </c>
      <c r="F119" s="15" t="s">
        <v>2138</v>
      </c>
      <c r="G119" s="15" t="s">
        <v>2313</v>
      </c>
      <c r="H119" s="15">
        <v>13</v>
      </c>
      <c r="I119" s="15" t="s">
        <v>2161</v>
      </c>
      <c r="J119" s="15">
        <v>2.2999999999999998</v>
      </c>
      <c r="K119" s="15">
        <v>1.2</v>
      </c>
      <c r="L119" s="15">
        <v>1.8</v>
      </c>
      <c r="M119" s="15">
        <v>45</v>
      </c>
      <c r="N119" s="15">
        <v>2259</v>
      </c>
    </row>
    <row r="120" spans="1:14">
      <c r="A120" t="s">
        <v>426</v>
      </c>
      <c r="B120" s="15" t="s">
        <v>2314</v>
      </c>
      <c r="C120" s="15">
        <v>400</v>
      </c>
      <c r="D120" s="15">
        <v>4</v>
      </c>
      <c r="E120" s="15" t="s">
        <v>2154</v>
      </c>
      <c r="F120" s="15" t="s">
        <v>2108</v>
      </c>
      <c r="G120" s="15" t="s">
        <v>2163</v>
      </c>
      <c r="H120" s="15">
        <v>14</v>
      </c>
      <c r="I120" s="15" t="s">
        <v>2216</v>
      </c>
      <c r="J120" s="15">
        <v>3.2</v>
      </c>
      <c r="K120" s="15">
        <v>1.4</v>
      </c>
      <c r="L120" s="15">
        <v>2.1</v>
      </c>
      <c r="M120" s="15">
        <v>60</v>
      </c>
      <c r="N120" s="15">
        <v>2260</v>
      </c>
    </row>
    <row r="121" spans="1:14">
      <c r="A121" t="s">
        <v>426</v>
      </c>
      <c r="B121" s="15" t="s">
        <v>2315</v>
      </c>
      <c r="C121" s="15">
        <v>500</v>
      </c>
      <c r="D121" s="15">
        <v>5</v>
      </c>
      <c r="E121" s="15" t="s">
        <v>2154</v>
      </c>
      <c r="F121" s="15" t="s">
        <v>2112</v>
      </c>
      <c r="G121" s="15" t="s">
        <v>2167</v>
      </c>
      <c r="H121" s="15">
        <v>18</v>
      </c>
      <c r="I121" s="15" t="s">
        <v>2131</v>
      </c>
      <c r="J121" s="15">
        <v>4.3</v>
      </c>
      <c r="K121" s="15">
        <v>1.6</v>
      </c>
      <c r="L121" s="15">
        <v>2.4</v>
      </c>
      <c r="M121" s="15">
        <v>75</v>
      </c>
      <c r="N121" s="15">
        <v>2261</v>
      </c>
    </row>
    <row r="122" spans="1:14">
      <c r="A122" t="s">
        <v>426</v>
      </c>
      <c r="B122" s="15" t="s">
        <v>2316</v>
      </c>
      <c r="C122" s="15">
        <v>600</v>
      </c>
      <c r="D122" s="15">
        <v>6</v>
      </c>
      <c r="E122" s="15" t="s">
        <v>2154</v>
      </c>
      <c r="F122" s="15" t="s">
        <v>2116</v>
      </c>
      <c r="G122" s="15" t="s">
        <v>2317</v>
      </c>
      <c r="H122" s="15">
        <v>22</v>
      </c>
      <c r="I122" s="15" t="s">
        <v>71</v>
      </c>
      <c r="J122" s="15">
        <v>6</v>
      </c>
      <c r="K122" s="15">
        <v>1.7</v>
      </c>
      <c r="L122" s="15">
        <v>2.5</v>
      </c>
      <c r="M122" s="15">
        <v>90</v>
      </c>
      <c r="N122" s="15">
        <v>2262</v>
      </c>
    </row>
    <row r="123" spans="1:14">
      <c r="A123" t="s">
        <v>426</v>
      </c>
      <c r="B123" s="15" t="s">
        <v>2318</v>
      </c>
      <c r="C123" s="15">
        <v>420</v>
      </c>
      <c r="D123" s="15">
        <v>7</v>
      </c>
      <c r="E123" s="15" t="s">
        <v>2112</v>
      </c>
      <c r="F123" s="15" t="s">
        <v>2150</v>
      </c>
      <c r="G123" s="15" t="s">
        <v>2170</v>
      </c>
      <c r="H123" s="15">
        <v>20</v>
      </c>
      <c r="I123" s="15" t="s">
        <v>2135</v>
      </c>
      <c r="J123" s="15">
        <v>7.3</v>
      </c>
      <c r="K123" s="15">
        <v>2</v>
      </c>
      <c r="L123" s="15">
        <v>3</v>
      </c>
      <c r="M123" s="15">
        <v>63</v>
      </c>
      <c r="N123" s="15">
        <v>2264</v>
      </c>
    </row>
    <row r="124" spans="1:14">
      <c r="A124" t="s">
        <v>426</v>
      </c>
      <c r="B124" s="15" t="s">
        <v>2319</v>
      </c>
      <c r="C124" s="15">
        <v>600</v>
      </c>
      <c r="D124" s="15">
        <v>10</v>
      </c>
      <c r="E124" s="15" t="s">
        <v>2112</v>
      </c>
      <c r="F124" s="15" t="s">
        <v>2150</v>
      </c>
      <c r="G124" s="15" t="s">
        <v>2151</v>
      </c>
      <c r="H124" s="15">
        <v>24</v>
      </c>
      <c r="I124" s="15" t="s">
        <v>2118</v>
      </c>
      <c r="J124" s="15">
        <v>10.7</v>
      </c>
      <c r="K124" s="15">
        <v>2.2000000000000002</v>
      </c>
      <c r="L124" s="15">
        <v>3.2</v>
      </c>
      <c r="M124" s="15">
        <v>90</v>
      </c>
      <c r="N124" s="15">
        <v>2268</v>
      </c>
    </row>
    <row r="125" spans="1:14">
      <c r="A125" t="s">
        <v>426</v>
      </c>
      <c r="B125" s="15" t="s">
        <v>2320</v>
      </c>
      <c r="C125" s="15">
        <v>360</v>
      </c>
      <c r="D125" s="15">
        <v>6</v>
      </c>
      <c r="E125" s="15" t="s">
        <v>2154</v>
      </c>
      <c r="F125" s="15" t="s">
        <v>2125</v>
      </c>
      <c r="G125" s="15" t="s">
        <v>2126</v>
      </c>
      <c r="H125" s="15">
        <v>16</v>
      </c>
      <c r="I125" s="15" t="s">
        <v>2110</v>
      </c>
      <c r="J125" s="15">
        <v>4.9000000000000004</v>
      </c>
      <c r="K125" s="15">
        <v>1</v>
      </c>
      <c r="L125" s="15">
        <v>1.5</v>
      </c>
      <c r="M125" s="15">
        <v>58</v>
      </c>
      <c r="N125" s="15">
        <v>2270</v>
      </c>
    </row>
    <row r="126" spans="1:14">
      <c r="A126" t="s">
        <v>426</v>
      </c>
      <c r="B126" s="15" t="s">
        <v>2321</v>
      </c>
      <c r="C126" s="15">
        <v>620</v>
      </c>
      <c r="D126" s="15">
        <v>8</v>
      </c>
      <c r="E126" s="15" t="s">
        <v>2128</v>
      </c>
      <c r="F126" s="15" t="s">
        <v>2129</v>
      </c>
      <c r="G126" s="15" t="s">
        <v>2130</v>
      </c>
      <c r="H126" s="15">
        <v>18</v>
      </c>
      <c r="I126" s="15" t="s">
        <v>2131</v>
      </c>
      <c r="J126" s="15">
        <v>6.5</v>
      </c>
      <c r="K126" s="15">
        <v>1.8</v>
      </c>
      <c r="L126" s="15">
        <v>2.7</v>
      </c>
      <c r="M126" s="15">
        <v>65</v>
      </c>
      <c r="N126" s="15">
        <v>2271</v>
      </c>
    </row>
    <row r="127" spans="1:14">
      <c r="A127" t="s">
        <v>426</v>
      </c>
      <c r="B127" s="15" t="s">
        <v>2322</v>
      </c>
      <c r="C127" s="15">
        <v>760</v>
      </c>
      <c r="D127" s="15">
        <v>12</v>
      </c>
      <c r="E127" s="15" t="s">
        <v>2154</v>
      </c>
      <c r="F127" s="15" t="s">
        <v>2112</v>
      </c>
      <c r="G127" s="15" t="s">
        <v>2167</v>
      </c>
      <c r="H127" s="15">
        <v>18</v>
      </c>
      <c r="I127" s="15" t="s">
        <v>2131</v>
      </c>
      <c r="J127" s="15">
        <v>8.8000000000000007</v>
      </c>
      <c r="K127" s="15">
        <v>2.2000000000000002</v>
      </c>
      <c r="L127" s="15">
        <v>3.8</v>
      </c>
      <c r="M127" s="15">
        <v>114</v>
      </c>
      <c r="N127" s="15">
        <v>2284</v>
      </c>
    </row>
    <row r="128" spans="1:14">
      <c r="A128" t="s">
        <v>426</v>
      </c>
      <c r="B128" s="15" t="s">
        <v>2323</v>
      </c>
      <c r="C128" s="15">
        <v>650</v>
      </c>
      <c r="D128" s="15">
        <v>12</v>
      </c>
      <c r="E128" s="15" t="s">
        <v>2128</v>
      </c>
      <c r="F128" s="15" t="s">
        <v>2129</v>
      </c>
      <c r="G128" s="15" t="s">
        <v>2130</v>
      </c>
      <c r="H128" s="15">
        <v>18</v>
      </c>
      <c r="I128" s="15" t="s">
        <v>2131</v>
      </c>
      <c r="J128" s="15">
        <v>9.1999999999999993</v>
      </c>
      <c r="K128" s="15">
        <v>2.5</v>
      </c>
      <c r="L128" s="15">
        <v>4.2</v>
      </c>
      <c r="M128" s="15">
        <v>98</v>
      </c>
      <c r="N128" s="15">
        <v>2298</v>
      </c>
    </row>
    <row r="129" spans="1:14">
      <c r="A129" t="s">
        <v>426</v>
      </c>
      <c r="B129" s="15" t="s">
        <v>2324</v>
      </c>
      <c r="C129" s="15">
        <v>500</v>
      </c>
      <c r="D129" s="15">
        <v>4</v>
      </c>
      <c r="E129" s="15" t="s">
        <v>2112</v>
      </c>
      <c r="F129" s="15" t="s">
        <v>2150</v>
      </c>
      <c r="G129" s="15" t="s">
        <v>2151</v>
      </c>
      <c r="H129" s="15">
        <v>24</v>
      </c>
      <c r="I129" s="15" t="s">
        <v>2118</v>
      </c>
      <c r="J129" s="15">
        <v>5.4</v>
      </c>
      <c r="K129" s="15">
        <v>0.9</v>
      </c>
      <c r="L129" s="15">
        <v>1.3</v>
      </c>
      <c r="M129" s="15">
        <v>75</v>
      </c>
      <c r="N129" s="15">
        <v>2301</v>
      </c>
    </row>
    <row r="130" spans="1:14">
      <c r="A130" t="s">
        <v>426</v>
      </c>
      <c r="B130" s="15" t="s">
        <v>2325</v>
      </c>
      <c r="C130" s="15">
        <v>600</v>
      </c>
      <c r="D130" s="15">
        <v>6</v>
      </c>
      <c r="E130" s="15" t="s">
        <v>2112</v>
      </c>
      <c r="F130" s="15" t="s">
        <v>2150</v>
      </c>
      <c r="G130" s="15" t="s">
        <v>2151</v>
      </c>
      <c r="H130" s="15">
        <v>24</v>
      </c>
      <c r="I130" s="15" t="s">
        <v>2118</v>
      </c>
      <c r="J130" s="15">
        <v>7.2</v>
      </c>
      <c r="K130" s="15">
        <v>1.8</v>
      </c>
      <c r="L130" s="15">
        <v>2.6</v>
      </c>
      <c r="M130" s="15">
        <v>90</v>
      </c>
      <c r="N130" s="15">
        <v>2302</v>
      </c>
    </row>
    <row r="131" spans="1:14">
      <c r="A131" t="s">
        <v>426</v>
      </c>
      <c r="B131" s="15" t="s">
        <v>2326</v>
      </c>
      <c r="C131" s="15">
        <v>625</v>
      </c>
      <c r="D131" s="15">
        <v>12</v>
      </c>
      <c r="E131" s="15" t="s">
        <v>2112</v>
      </c>
      <c r="F131" s="15" t="s">
        <v>2150</v>
      </c>
      <c r="G131" s="15" t="s">
        <v>2151</v>
      </c>
      <c r="H131" s="15">
        <v>24</v>
      </c>
      <c r="I131" s="15" t="s">
        <v>2118</v>
      </c>
      <c r="J131" s="15">
        <v>12.7</v>
      </c>
      <c r="K131" s="15">
        <v>2.2000000000000002</v>
      </c>
      <c r="L131" s="15">
        <v>3.2</v>
      </c>
      <c r="M131" s="15">
        <v>95</v>
      </c>
      <c r="N131" s="15">
        <v>2315</v>
      </c>
    </row>
    <row r="132" spans="1:14">
      <c r="A132" t="s">
        <v>426</v>
      </c>
      <c r="B132" s="15" t="s">
        <v>2327</v>
      </c>
      <c r="C132" s="15">
        <v>750</v>
      </c>
      <c r="D132" s="15">
        <v>14</v>
      </c>
      <c r="E132" s="15" t="s">
        <v>2112</v>
      </c>
      <c r="F132" s="15" t="s">
        <v>2150</v>
      </c>
      <c r="G132" s="15" t="s">
        <v>2151</v>
      </c>
      <c r="H132" s="15">
        <v>24</v>
      </c>
      <c r="I132" s="15" t="s">
        <v>2118</v>
      </c>
      <c r="J132" s="15">
        <v>14.3</v>
      </c>
      <c r="K132" s="15">
        <v>2.8</v>
      </c>
      <c r="L132" s="15">
        <v>4.2</v>
      </c>
      <c r="M132" s="15">
        <v>113</v>
      </c>
      <c r="N132" s="15">
        <v>2320</v>
      </c>
    </row>
    <row r="133" spans="1:14">
      <c r="A133" t="s">
        <v>426</v>
      </c>
      <c r="B133" s="15" t="s">
        <v>2328</v>
      </c>
      <c r="C133" s="15">
        <v>675</v>
      </c>
      <c r="D133" s="15">
        <v>14</v>
      </c>
      <c r="E133" s="15" t="s">
        <v>2142</v>
      </c>
      <c r="F133" s="15" t="s">
        <v>2329</v>
      </c>
      <c r="G133" s="15" t="s">
        <v>2330</v>
      </c>
      <c r="H133" s="15">
        <v>24</v>
      </c>
      <c r="I133" s="15" t="s">
        <v>2118</v>
      </c>
      <c r="J133" s="15">
        <v>14.6</v>
      </c>
      <c r="K133" s="15">
        <v>3.1</v>
      </c>
      <c r="L133" s="15">
        <v>4.9000000000000004</v>
      </c>
      <c r="M133" s="15">
        <v>102</v>
      </c>
      <c r="N133" s="15">
        <v>2330</v>
      </c>
    </row>
    <row r="134" spans="1:14">
      <c r="A134" t="s">
        <v>426</v>
      </c>
      <c r="B134" s="15" t="s">
        <v>2331</v>
      </c>
      <c r="C134" s="15">
        <v>255</v>
      </c>
      <c r="D134" s="15">
        <v>6</v>
      </c>
      <c r="E134" s="15" t="s">
        <v>2133</v>
      </c>
      <c r="F134" s="15" t="s">
        <v>2134</v>
      </c>
      <c r="G134" s="15" t="s">
        <v>2122</v>
      </c>
      <c r="H134" s="15">
        <v>20</v>
      </c>
      <c r="I134" s="15" t="s">
        <v>2135</v>
      </c>
      <c r="J134" s="15">
        <v>6.5</v>
      </c>
      <c r="K134" s="15">
        <v>0.8</v>
      </c>
      <c r="L134" s="15">
        <v>1.2</v>
      </c>
      <c r="M134" s="15">
        <v>38</v>
      </c>
      <c r="N134" s="15">
        <v>2331</v>
      </c>
    </row>
    <row r="135" spans="1:14">
      <c r="A135" t="s">
        <v>426</v>
      </c>
      <c r="B135" s="15" t="s">
        <v>2332</v>
      </c>
      <c r="C135" s="15">
        <v>279</v>
      </c>
      <c r="D135" s="15">
        <v>5</v>
      </c>
      <c r="E135" s="15" t="s">
        <v>2125</v>
      </c>
      <c r="F135" s="15" t="s">
        <v>2298</v>
      </c>
      <c r="G135" s="15" t="s">
        <v>2151</v>
      </c>
      <c r="H135" s="15">
        <v>24</v>
      </c>
      <c r="I135" s="15" t="s">
        <v>2118</v>
      </c>
      <c r="J135" s="15">
        <v>6.1</v>
      </c>
      <c r="K135" s="15">
        <v>0.8</v>
      </c>
      <c r="L135" s="15">
        <v>1.2</v>
      </c>
      <c r="M135" s="15">
        <v>42</v>
      </c>
      <c r="N135" s="15">
        <v>2331</v>
      </c>
    </row>
    <row r="136" spans="1:14">
      <c r="A136" t="s">
        <v>426</v>
      </c>
      <c r="B136" s="15" t="s">
        <v>2333</v>
      </c>
      <c r="C136" s="15">
        <v>390</v>
      </c>
      <c r="D136" s="15">
        <v>7</v>
      </c>
      <c r="E136" s="15" t="s">
        <v>2125</v>
      </c>
      <c r="F136" s="15" t="s">
        <v>2298</v>
      </c>
      <c r="G136" s="15" t="s">
        <v>2151</v>
      </c>
      <c r="H136" s="15">
        <v>24</v>
      </c>
      <c r="I136" s="15" t="s">
        <v>2118</v>
      </c>
      <c r="J136" s="15">
        <v>7.8</v>
      </c>
      <c r="K136" s="15">
        <v>1.1000000000000001</v>
      </c>
      <c r="L136" s="15">
        <v>1.7</v>
      </c>
      <c r="M136" s="15">
        <v>59</v>
      </c>
      <c r="N136" s="15">
        <v>2332</v>
      </c>
    </row>
    <row r="137" spans="1:14">
      <c r="A137" t="s">
        <v>426</v>
      </c>
      <c r="B137" s="15" t="s">
        <v>2334</v>
      </c>
      <c r="C137" s="15">
        <v>340</v>
      </c>
      <c r="D137" s="15">
        <v>8</v>
      </c>
      <c r="E137" s="15" t="s">
        <v>2133</v>
      </c>
      <c r="F137" s="15" t="s">
        <v>2134</v>
      </c>
      <c r="G137" s="15" t="s">
        <v>2122</v>
      </c>
      <c r="H137" s="15">
        <v>20</v>
      </c>
      <c r="I137" s="15" t="s">
        <v>2135</v>
      </c>
      <c r="J137" s="15">
        <v>8</v>
      </c>
      <c r="K137" s="15">
        <v>1</v>
      </c>
      <c r="L137" s="15">
        <v>1.5</v>
      </c>
      <c r="M137" s="15">
        <v>51</v>
      </c>
      <c r="N137" s="15">
        <v>2332</v>
      </c>
    </row>
    <row r="138" spans="1:14">
      <c r="A138" t="s">
        <v>426</v>
      </c>
      <c r="B138" s="15" t="s">
        <v>2335</v>
      </c>
      <c r="C138" s="15">
        <v>383</v>
      </c>
      <c r="D138" s="15">
        <v>9</v>
      </c>
      <c r="E138" s="15" t="s">
        <v>2133</v>
      </c>
      <c r="F138" s="15" t="s">
        <v>2134</v>
      </c>
      <c r="G138" s="15" t="s">
        <v>2122</v>
      </c>
      <c r="H138" s="15">
        <v>20</v>
      </c>
      <c r="I138" s="15" t="s">
        <v>2135</v>
      </c>
      <c r="J138" s="15">
        <v>8.8000000000000007</v>
      </c>
      <c r="K138" s="15">
        <v>1.2</v>
      </c>
      <c r="L138" s="15">
        <v>1.8</v>
      </c>
      <c r="M138" s="15">
        <v>58</v>
      </c>
      <c r="N138" s="15">
        <v>2333</v>
      </c>
    </row>
    <row r="139" spans="1:14">
      <c r="A139" t="s">
        <v>426</v>
      </c>
      <c r="B139" s="15" t="s">
        <v>2336</v>
      </c>
      <c r="C139" s="15">
        <v>660</v>
      </c>
      <c r="D139" s="15">
        <v>14</v>
      </c>
      <c r="E139" s="15" t="s">
        <v>2138</v>
      </c>
      <c r="F139" s="15" t="s">
        <v>2304</v>
      </c>
      <c r="G139" s="15" t="s">
        <v>2143</v>
      </c>
      <c r="H139" s="15">
        <v>20</v>
      </c>
      <c r="I139" s="15" t="s">
        <v>2123</v>
      </c>
      <c r="J139" s="15">
        <v>10.5</v>
      </c>
      <c r="K139" s="15">
        <v>2.2000000000000002</v>
      </c>
      <c r="L139" s="15">
        <v>3.3</v>
      </c>
      <c r="M139" s="15">
        <v>100</v>
      </c>
      <c r="N139" s="15">
        <v>2333</v>
      </c>
    </row>
    <row r="140" spans="1:14">
      <c r="A140" t="s">
        <v>426</v>
      </c>
      <c r="B140" s="15" t="s">
        <v>2337</v>
      </c>
      <c r="C140" s="15">
        <v>378</v>
      </c>
      <c r="D140" s="15">
        <v>10</v>
      </c>
      <c r="E140" s="15" t="s">
        <v>2112</v>
      </c>
      <c r="F140" s="15" t="s">
        <v>2338</v>
      </c>
      <c r="G140" s="15" t="s">
        <v>2140</v>
      </c>
      <c r="H140" s="15">
        <v>20</v>
      </c>
      <c r="I140" s="15" t="s">
        <v>2135</v>
      </c>
      <c r="J140" s="15">
        <v>9.3000000000000007</v>
      </c>
      <c r="K140" s="15">
        <v>1.4</v>
      </c>
      <c r="L140" s="15">
        <v>2.1</v>
      </c>
      <c r="M140" s="15">
        <v>57</v>
      </c>
      <c r="N140" s="15">
        <v>2334</v>
      </c>
    </row>
    <row r="141" spans="1:14">
      <c r="A141" t="s">
        <v>426</v>
      </c>
      <c r="B141" s="15" t="s">
        <v>2339</v>
      </c>
      <c r="C141" s="15">
        <v>446</v>
      </c>
      <c r="D141" s="15">
        <v>8</v>
      </c>
      <c r="E141" s="15" t="s">
        <v>2125</v>
      </c>
      <c r="F141" s="15" t="s">
        <v>2298</v>
      </c>
      <c r="G141" s="15" t="s">
        <v>2151</v>
      </c>
      <c r="H141" s="15">
        <v>24</v>
      </c>
      <c r="I141" s="15" t="s">
        <v>2118</v>
      </c>
      <c r="J141" s="15">
        <v>8.6</v>
      </c>
      <c r="K141" s="15">
        <v>1.2</v>
      </c>
      <c r="L141" s="15">
        <v>1.8</v>
      </c>
      <c r="M141" s="15">
        <v>67</v>
      </c>
      <c r="N141" s="15">
        <v>2334</v>
      </c>
    </row>
    <row r="142" spans="1:14">
      <c r="A142" t="s">
        <v>426</v>
      </c>
      <c r="B142" s="15" t="s">
        <v>2340</v>
      </c>
      <c r="C142" s="15">
        <v>438</v>
      </c>
      <c r="D142" s="15">
        <v>12</v>
      </c>
      <c r="E142" s="15" t="s">
        <v>2138</v>
      </c>
      <c r="F142" s="15" t="s">
        <v>2139</v>
      </c>
      <c r="G142" s="15" t="s">
        <v>2140</v>
      </c>
      <c r="H142" s="15">
        <v>20</v>
      </c>
      <c r="I142" s="15" t="s">
        <v>2135</v>
      </c>
      <c r="J142" s="15">
        <v>10.7</v>
      </c>
      <c r="K142" s="15">
        <v>1.3</v>
      </c>
      <c r="L142" s="15">
        <v>2</v>
      </c>
      <c r="M142" s="15">
        <v>66</v>
      </c>
      <c r="N142" s="15">
        <v>2335</v>
      </c>
    </row>
    <row r="143" spans="1:14">
      <c r="A143" t="s">
        <v>426</v>
      </c>
      <c r="B143" s="15" t="s">
        <v>2341</v>
      </c>
      <c r="C143" s="15">
        <v>502</v>
      </c>
      <c r="D143" s="15">
        <v>9</v>
      </c>
      <c r="E143" s="15" t="s">
        <v>2125</v>
      </c>
      <c r="F143" s="15" t="s">
        <v>2298</v>
      </c>
      <c r="G143" s="15" t="s">
        <v>2151</v>
      </c>
      <c r="H143" s="15">
        <v>24</v>
      </c>
      <c r="I143" s="15" t="s">
        <v>2118</v>
      </c>
      <c r="J143" s="15">
        <v>9.5</v>
      </c>
      <c r="K143" s="15">
        <v>1.4</v>
      </c>
      <c r="L143" s="15">
        <v>2.1</v>
      </c>
      <c r="M143" s="15">
        <v>76</v>
      </c>
      <c r="N143" s="15">
        <v>2335</v>
      </c>
    </row>
    <row r="144" spans="1:14">
      <c r="A144" t="s">
        <v>426</v>
      </c>
      <c r="B144" s="15" t="s">
        <v>2342</v>
      </c>
      <c r="C144" s="15">
        <v>475</v>
      </c>
      <c r="D144" s="15">
        <v>13</v>
      </c>
      <c r="E144" s="15" t="s">
        <v>2138</v>
      </c>
      <c r="F144" s="15" t="s">
        <v>2139</v>
      </c>
      <c r="G144" s="15" t="s">
        <v>2140</v>
      </c>
      <c r="H144" s="15">
        <v>20</v>
      </c>
      <c r="I144" s="15" t="s">
        <v>2135</v>
      </c>
      <c r="J144" s="15">
        <v>11.4</v>
      </c>
      <c r="K144" s="15">
        <v>1.4</v>
      </c>
      <c r="L144" s="15">
        <v>2.1</v>
      </c>
      <c r="M144" s="15">
        <v>72</v>
      </c>
      <c r="N144" s="15">
        <v>2336</v>
      </c>
    </row>
    <row r="145" spans="1:14">
      <c r="A145" t="s">
        <v>426</v>
      </c>
      <c r="B145" s="15" t="s">
        <v>2343</v>
      </c>
      <c r="C145" s="15">
        <v>613</v>
      </c>
      <c r="D145" s="15">
        <v>11</v>
      </c>
      <c r="E145" s="15" t="s">
        <v>2125</v>
      </c>
      <c r="F145" s="15" t="s">
        <v>2298</v>
      </c>
      <c r="G145" s="15" t="s">
        <v>2151</v>
      </c>
      <c r="H145" s="15">
        <v>24</v>
      </c>
      <c r="I145" s="15" t="s">
        <v>2118</v>
      </c>
      <c r="J145" s="15">
        <v>11.2</v>
      </c>
      <c r="K145" s="15">
        <v>1.7</v>
      </c>
      <c r="L145" s="15">
        <v>2.6</v>
      </c>
      <c r="M145" s="15">
        <v>93</v>
      </c>
      <c r="N145" s="15">
        <v>2337</v>
      </c>
    </row>
    <row r="146" spans="1:14">
      <c r="A146" t="s">
        <v>426</v>
      </c>
      <c r="B146" s="15" t="s">
        <v>2344</v>
      </c>
      <c r="C146" s="15">
        <v>692</v>
      </c>
      <c r="D146" s="15">
        <v>13</v>
      </c>
      <c r="E146" s="15" t="s">
        <v>2142</v>
      </c>
      <c r="F146" s="15" t="s">
        <v>2143</v>
      </c>
      <c r="G146" s="15" t="s">
        <v>2144</v>
      </c>
      <c r="H146" s="15">
        <v>24</v>
      </c>
      <c r="I146" s="15" t="s">
        <v>2118</v>
      </c>
      <c r="J146" s="15">
        <v>13.2</v>
      </c>
      <c r="K146" s="15">
        <v>2.2999999999999998</v>
      </c>
      <c r="L146" s="15">
        <v>3.5</v>
      </c>
      <c r="M146" s="15">
        <v>105</v>
      </c>
      <c r="N146" s="15">
        <v>2338</v>
      </c>
    </row>
    <row r="147" spans="1:14">
      <c r="A147" t="s">
        <v>426</v>
      </c>
      <c r="B147" s="15" t="s">
        <v>2345</v>
      </c>
      <c r="C147" s="15">
        <v>700</v>
      </c>
      <c r="D147" s="15">
        <v>15</v>
      </c>
      <c r="E147" s="15" t="s">
        <v>2138</v>
      </c>
      <c r="F147" s="15" t="s">
        <v>2304</v>
      </c>
      <c r="G147" s="15" t="s">
        <v>2143</v>
      </c>
      <c r="H147" s="15">
        <v>20</v>
      </c>
      <c r="I147" s="15" t="s">
        <v>2123</v>
      </c>
      <c r="J147" s="15">
        <v>11.2</v>
      </c>
      <c r="K147" s="15">
        <v>2.2999999999999998</v>
      </c>
      <c r="L147" s="15">
        <v>3.5</v>
      </c>
      <c r="M147" s="15">
        <v>106</v>
      </c>
      <c r="N147" s="15">
        <v>2338</v>
      </c>
    </row>
    <row r="148" spans="1:14">
      <c r="A148" t="s">
        <v>426</v>
      </c>
      <c r="B148" s="15" t="s">
        <v>2346</v>
      </c>
      <c r="C148" s="15">
        <v>548</v>
      </c>
      <c r="D148" s="15">
        <v>15</v>
      </c>
      <c r="E148" s="15" t="s">
        <v>2138</v>
      </c>
      <c r="F148" s="15" t="s">
        <v>2139</v>
      </c>
      <c r="G148" s="15" t="s">
        <v>2140</v>
      </c>
      <c r="H148" s="15">
        <v>20</v>
      </c>
      <c r="I148" s="15" t="s">
        <v>2135</v>
      </c>
      <c r="J148" s="15">
        <v>12.9</v>
      </c>
      <c r="K148" s="15">
        <v>1.6</v>
      </c>
      <c r="L148" s="15">
        <v>2.4</v>
      </c>
      <c r="M148" s="15">
        <v>83</v>
      </c>
      <c r="N148" s="15">
        <v>2338</v>
      </c>
    </row>
    <row r="149" spans="1:14">
      <c r="A149" t="s">
        <v>426</v>
      </c>
      <c r="B149" s="15" t="s">
        <v>2347</v>
      </c>
      <c r="C149" s="15">
        <v>660</v>
      </c>
      <c r="D149" s="15">
        <v>16</v>
      </c>
      <c r="E149" s="15" t="s">
        <v>2108</v>
      </c>
      <c r="F149" s="15" t="s">
        <v>2147</v>
      </c>
      <c r="G149" s="15" t="s">
        <v>2148</v>
      </c>
      <c r="H149" s="15">
        <v>21</v>
      </c>
      <c r="I149" s="15" t="s">
        <v>66</v>
      </c>
      <c r="J149" s="15">
        <v>12.4</v>
      </c>
      <c r="K149" s="15">
        <v>2.5</v>
      </c>
      <c r="L149" s="15">
        <v>3.8</v>
      </c>
      <c r="M149" s="15">
        <v>100</v>
      </c>
      <c r="N149" s="15">
        <v>2339</v>
      </c>
    </row>
    <row r="150" spans="1:14">
      <c r="A150" t="s">
        <v>426</v>
      </c>
      <c r="B150" s="15" t="s">
        <v>2348</v>
      </c>
      <c r="C150" s="15">
        <v>804</v>
      </c>
      <c r="D150" s="15">
        <v>16</v>
      </c>
      <c r="E150" s="15" t="s">
        <v>2108</v>
      </c>
      <c r="F150" s="15" t="s">
        <v>2109</v>
      </c>
      <c r="G150" s="15" t="s">
        <v>2349</v>
      </c>
      <c r="H150" s="15">
        <v>24</v>
      </c>
      <c r="I150" s="15" t="s">
        <v>2118</v>
      </c>
      <c r="J150" s="15">
        <v>15.4</v>
      </c>
      <c r="K150" s="15">
        <v>2.6</v>
      </c>
      <c r="L150" s="15">
        <v>3.9</v>
      </c>
      <c r="M150" s="15">
        <v>122</v>
      </c>
      <c r="N150" s="15">
        <v>2339</v>
      </c>
    </row>
    <row r="151" spans="1:14">
      <c r="A151" t="s">
        <v>426</v>
      </c>
      <c r="B151" s="15" t="s">
        <v>2350</v>
      </c>
      <c r="C151" s="15">
        <v>799</v>
      </c>
      <c r="D151" s="15">
        <v>15</v>
      </c>
      <c r="E151" s="15" t="s">
        <v>2142</v>
      </c>
      <c r="F151" s="15" t="s">
        <v>2143</v>
      </c>
      <c r="G151" s="15" t="s">
        <v>2144</v>
      </c>
      <c r="H151" s="15">
        <v>24</v>
      </c>
      <c r="I151" s="15" t="s">
        <v>2118</v>
      </c>
      <c r="J151" s="15">
        <v>14.9</v>
      </c>
      <c r="K151" s="15">
        <v>2.6</v>
      </c>
      <c r="L151" s="15">
        <v>3.9</v>
      </c>
      <c r="M151" s="15">
        <v>121</v>
      </c>
      <c r="N151" s="15">
        <v>2340</v>
      </c>
    </row>
    <row r="152" spans="1:14">
      <c r="A152" t="s">
        <v>426</v>
      </c>
      <c r="B152" s="15" t="s">
        <v>2351</v>
      </c>
      <c r="C152" s="15">
        <v>852</v>
      </c>
      <c r="D152" s="15">
        <v>16</v>
      </c>
      <c r="E152" s="15" t="s">
        <v>2142</v>
      </c>
      <c r="F152" s="15" t="s">
        <v>2143</v>
      </c>
      <c r="G152" s="15" t="s">
        <v>2144</v>
      </c>
      <c r="H152" s="15">
        <v>24</v>
      </c>
      <c r="I152" s="15" t="s">
        <v>2118</v>
      </c>
      <c r="J152" s="15">
        <v>15.8</v>
      </c>
      <c r="K152" s="15">
        <v>2.8</v>
      </c>
      <c r="L152" s="15">
        <v>4.2</v>
      </c>
      <c r="M152" s="15">
        <v>129</v>
      </c>
      <c r="N152" s="15">
        <v>2341</v>
      </c>
    </row>
    <row r="153" spans="1:14">
      <c r="A153" t="s">
        <v>426</v>
      </c>
      <c r="B153" s="15" t="s">
        <v>2352</v>
      </c>
      <c r="C153" s="15">
        <v>700</v>
      </c>
      <c r="D153" s="15">
        <v>17</v>
      </c>
      <c r="E153" s="15" t="s">
        <v>2108</v>
      </c>
      <c r="F153" s="15" t="s">
        <v>2147</v>
      </c>
      <c r="G153" s="15" t="s">
        <v>2148</v>
      </c>
      <c r="H153" s="15">
        <v>21</v>
      </c>
      <c r="I153" s="15" t="s">
        <v>66</v>
      </c>
      <c r="J153" s="15">
        <v>13.1</v>
      </c>
      <c r="K153" s="15">
        <v>2.6</v>
      </c>
      <c r="L153" s="15">
        <v>3.9</v>
      </c>
      <c r="M153" s="15">
        <v>106</v>
      </c>
      <c r="N153" s="15">
        <v>2341</v>
      </c>
    </row>
    <row r="154" spans="1:14">
      <c r="A154" t="s">
        <v>426</v>
      </c>
      <c r="B154" s="15" t="s">
        <v>2353</v>
      </c>
      <c r="C154" s="15">
        <v>854</v>
      </c>
      <c r="D154" s="15">
        <v>17</v>
      </c>
      <c r="E154" s="15" t="s">
        <v>2108</v>
      </c>
      <c r="F154" s="15" t="s">
        <v>2109</v>
      </c>
      <c r="G154" s="15" t="s">
        <v>2349</v>
      </c>
      <c r="H154" s="15">
        <v>24</v>
      </c>
      <c r="I154" s="15" t="s">
        <v>2118</v>
      </c>
      <c r="J154" s="15">
        <v>16.3</v>
      </c>
      <c r="K154" s="15">
        <v>2.8</v>
      </c>
      <c r="L154" s="15">
        <v>4.2</v>
      </c>
      <c r="M154" s="15">
        <v>129</v>
      </c>
      <c r="N154" s="15">
        <v>2342</v>
      </c>
    </row>
    <row r="155" spans="1:14">
      <c r="A155" t="s">
        <v>426</v>
      </c>
      <c r="B155" s="15" t="s">
        <v>2354</v>
      </c>
      <c r="C155" s="15">
        <v>720</v>
      </c>
      <c r="D155" s="15">
        <v>18</v>
      </c>
      <c r="E155" s="15" t="s">
        <v>2112</v>
      </c>
      <c r="F155" s="15" t="s">
        <v>2150</v>
      </c>
      <c r="G155" s="15" t="s">
        <v>2170</v>
      </c>
      <c r="H155" s="15">
        <v>20</v>
      </c>
      <c r="I155" s="15" t="s">
        <v>2135</v>
      </c>
      <c r="J155" s="15">
        <v>15.4</v>
      </c>
      <c r="K155" s="15">
        <v>2.8</v>
      </c>
      <c r="L155" s="15">
        <v>4.2</v>
      </c>
      <c r="M155" s="15">
        <v>109</v>
      </c>
      <c r="N155" s="15">
        <v>2342</v>
      </c>
    </row>
    <row r="156" spans="1:14">
      <c r="A156" t="s">
        <v>426</v>
      </c>
      <c r="B156" s="15" t="s">
        <v>2355</v>
      </c>
      <c r="C156" s="15">
        <v>905</v>
      </c>
      <c r="D156" s="15">
        <v>18</v>
      </c>
      <c r="E156" s="15" t="s">
        <v>2108</v>
      </c>
      <c r="F156" s="15" t="s">
        <v>2109</v>
      </c>
      <c r="G156" s="15" t="s">
        <v>2349</v>
      </c>
      <c r="H156" s="15">
        <v>24</v>
      </c>
      <c r="I156" s="15" t="s">
        <v>2118</v>
      </c>
      <c r="J156" s="15">
        <v>17.100000000000001</v>
      </c>
      <c r="K156" s="15">
        <v>2.9</v>
      </c>
      <c r="L156" s="15">
        <v>4.4000000000000004</v>
      </c>
      <c r="M156" s="15">
        <v>137</v>
      </c>
      <c r="N156" s="15">
        <v>2343</v>
      </c>
    </row>
    <row r="157" spans="1:14">
      <c r="A157" t="s">
        <v>426</v>
      </c>
      <c r="B157" s="15" t="s">
        <v>2356</v>
      </c>
      <c r="C157" s="15">
        <v>760</v>
      </c>
      <c r="D157" s="15">
        <v>19</v>
      </c>
      <c r="E157" s="15" t="s">
        <v>2112</v>
      </c>
      <c r="F157" s="15" t="s">
        <v>2150</v>
      </c>
      <c r="G157" s="15" t="s">
        <v>2170</v>
      </c>
      <c r="H157" s="15">
        <v>20</v>
      </c>
      <c r="I157" s="15" t="s">
        <v>2135</v>
      </c>
      <c r="J157" s="15">
        <v>16.100000000000001</v>
      </c>
      <c r="K157" s="15">
        <v>2.9</v>
      </c>
      <c r="L157" s="15">
        <v>4.4000000000000004</v>
      </c>
      <c r="M157" s="15">
        <v>115</v>
      </c>
      <c r="N157" s="15">
        <v>2343</v>
      </c>
    </row>
    <row r="158" spans="1:14">
      <c r="A158" t="s">
        <v>426</v>
      </c>
      <c r="B158" s="15" t="s">
        <v>2357</v>
      </c>
      <c r="C158" s="15">
        <v>955</v>
      </c>
      <c r="D158" s="15">
        <v>19</v>
      </c>
      <c r="E158" s="15" t="s">
        <v>2108</v>
      </c>
      <c r="F158" s="15" t="s">
        <v>2109</v>
      </c>
      <c r="G158" s="15" t="s">
        <v>2349</v>
      </c>
      <c r="H158" s="15">
        <v>24</v>
      </c>
      <c r="I158" s="15" t="s">
        <v>2118</v>
      </c>
      <c r="J158" s="15">
        <v>18</v>
      </c>
      <c r="K158" s="15">
        <v>3.1</v>
      </c>
      <c r="L158" s="15">
        <v>4.7</v>
      </c>
      <c r="M158" s="15">
        <v>145</v>
      </c>
      <c r="N158" s="15">
        <v>2344</v>
      </c>
    </row>
    <row r="159" spans="1:14">
      <c r="A159" t="s">
        <v>426</v>
      </c>
      <c r="B159" s="15" t="s">
        <v>2358</v>
      </c>
      <c r="C159" s="15">
        <v>930</v>
      </c>
      <c r="D159" s="15">
        <v>20</v>
      </c>
      <c r="E159" s="15" t="s">
        <v>2154</v>
      </c>
      <c r="F159" s="15" t="s">
        <v>2116</v>
      </c>
      <c r="G159" s="15" t="s">
        <v>2317</v>
      </c>
      <c r="H159" s="15">
        <v>22</v>
      </c>
      <c r="I159" s="15" t="s">
        <v>71</v>
      </c>
      <c r="J159" s="15">
        <v>16.5</v>
      </c>
      <c r="K159" s="15">
        <v>3.1</v>
      </c>
      <c r="L159" s="15">
        <v>4.7</v>
      </c>
      <c r="M159" s="15">
        <v>141</v>
      </c>
      <c r="N159" s="15">
        <v>2344</v>
      </c>
    </row>
    <row r="160" spans="1:14">
      <c r="A160" t="s">
        <v>426</v>
      </c>
      <c r="B160" s="15" t="s">
        <v>2359</v>
      </c>
      <c r="C160" s="15">
        <v>980</v>
      </c>
      <c r="D160" s="15">
        <v>21</v>
      </c>
      <c r="E160" s="15" t="s">
        <v>2154</v>
      </c>
      <c r="F160" s="15" t="s">
        <v>2116</v>
      </c>
      <c r="G160" s="15" t="s">
        <v>2317</v>
      </c>
      <c r="H160" s="15">
        <v>22</v>
      </c>
      <c r="I160" s="15" t="s">
        <v>71</v>
      </c>
      <c r="J160" s="15">
        <v>17.3</v>
      </c>
      <c r="K160" s="15">
        <v>3.3</v>
      </c>
      <c r="L160" s="15">
        <v>5</v>
      </c>
      <c r="M160" s="15">
        <v>148</v>
      </c>
      <c r="N160" s="15">
        <v>2346</v>
      </c>
    </row>
    <row r="161" spans="1:14">
      <c r="A161" t="s">
        <v>426</v>
      </c>
      <c r="B161" s="15" t="s">
        <v>2360</v>
      </c>
      <c r="C161" s="15">
        <v>970</v>
      </c>
      <c r="D161" s="15">
        <v>20</v>
      </c>
      <c r="E161" s="15" t="s">
        <v>2154</v>
      </c>
      <c r="F161" s="15" t="s">
        <v>2154</v>
      </c>
      <c r="G161" s="15" t="s">
        <v>2361</v>
      </c>
      <c r="H161" s="15">
        <v>24</v>
      </c>
      <c r="I161" s="15" t="s">
        <v>2118</v>
      </c>
      <c r="J161" s="15">
        <v>17.899999999999999</v>
      </c>
      <c r="K161" s="15">
        <v>2.1</v>
      </c>
      <c r="L161" s="15">
        <v>3.2</v>
      </c>
      <c r="M161" s="15">
        <v>147</v>
      </c>
      <c r="N161" s="15">
        <v>2348</v>
      </c>
    </row>
    <row r="162" spans="1:14">
      <c r="A162" t="s">
        <v>426</v>
      </c>
      <c r="B162" s="15" t="s">
        <v>2362</v>
      </c>
      <c r="C162" s="15">
        <v>1019</v>
      </c>
      <c r="D162" s="15">
        <v>21</v>
      </c>
      <c r="E162" s="15" t="s">
        <v>2154</v>
      </c>
      <c r="F162" s="15" t="s">
        <v>2154</v>
      </c>
      <c r="G162" s="15" t="s">
        <v>2361</v>
      </c>
      <c r="H162" s="15">
        <v>24</v>
      </c>
      <c r="I162" s="15" t="s">
        <v>2118</v>
      </c>
      <c r="J162" s="15">
        <v>18.8</v>
      </c>
      <c r="K162" s="15">
        <v>2.2999999999999998</v>
      </c>
      <c r="L162" s="15">
        <v>3.5</v>
      </c>
      <c r="M162" s="15">
        <v>154</v>
      </c>
      <c r="N162" s="15">
        <v>2349</v>
      </c>
    </row>
    <row r="163" spans="1:14">
      <c r="A163" t="s">
        <v>426</v>
      </c>
      <c r="B163" s="15" t="s">
        <v>2363</v>
      </c>
      <c r="C163" s="15">
        <v>1110</v>
      </c>
      <c r="D163" s="15">
        <v>22</v>
      </c>
      <c r="E163" s="15" t="s">
        <v>2112</v>
      </c>
      <c r="F163" s="15" t="s">
        <v>2150</v>
      </c>
      <c r="G163" s="15" t="s">
        <v>2151</v>
      </c>
      <c r="H163" s="15">
        <v>24</v>
      </c>
      <c r="I163" s="15" t="s">
        <v>2118</v>
      </c>
      <c r="J163" s="15">
        <v>20.7</v>
      </c>
      <c r="K163" s="15">
        <v>3.9</v>
      </c>
      <c r="L163" s="15">
        <v>5.9</v>
      </c>
      <c r="M163" s="15">
        <v>168</v>
      </c>
      <c r="N163" s="15">
        <v>2351</v>
      </c>
    </row>
    <row r="164" spans="1:14">
      <c r="A164" t="s">
        <v>426</v>
      </c>
      <c r="B164" s="15" t="s">
        <v>2364</v>
      </c>
      <c r="C164" s="15">
        <v>1160</v>
      </c>
      <c r="D164" s="15">
        <v>23</v>
      </c>
      <c r="E164" s="15" t="s">
        <v>2112</v>
      </c>
      <c r="F164" s="15" t="s">
        <v>2150</v>
      </c>
      <c r="G164" s="15" t="s">
        <v>2151</v>
      </c>
      <c r="H164" s="15">
        <v>24</v>
      </c>
      <c r="I164" s="15" t="s">
        <v>2118</v>
      </c>
      <c r="J164" s="15">
        <v>21.5</v>
      </c>
      <c r="K164" s="15">
        <v>4</v>
      </c>
      <c r="L164" s="15">
        <v>6</v>
      </c>
      <c r="M164" s="15">
        <v>176</v>
      </c>
      <c r="N164" s="15">
        <v>2352</v>
      </c>
    </row>
    <row r="165" spans="1:14">
      <c r="A165" t="s">
        <v>426</v>
      </c>
      <c r="B165" s="15" t="s">
        <v>2365</v>
      </c>
      <c r="C165" s="15">
        <v>1210</v>
      </c>
      <c r="D165" s="15">
        <v>24</v>
      </c>
      <c r="E165" s="15" t="s">
        <v>2112</v>
      </c>
      <c r="F165" s="15" t="s">
        <v>2150</v>
      </c>
      <c r="G165" s="15" t="s">
        <v>2151</v>
      </c>
      <c r="H165" s="15">
        <v>24</v>
      </c>
      <c r="I165" s="15" t="s">
        <v>2118</v>
      </c>
      <c r="J165" s="15">
        <v>22.4</v>
      </c>
      <c r="K165" s="15">
        <v>4.2</v>
      </c>
      <c r="L165" s="15">
        <v>6.3</v>
      </c>
      <c r="M165" s="15">
        <v>183</v>
      </c>
      <c r="N165" s="15">
        <v>2354</v>
      </c>
    </row>
    <row r="166" spans="1:14">
      <c r="A166" t="s">
        <v>426</v>
      </c>
      <c r="B166" s="15" t="s">
        <v>2366</v>
      </c>
      <c r="C166" s="15">
        <v>1260</v>
      </c>
      <c r="D166" s="15">
        <v>25</v>
      </c>
      <c r="E166" s="15" t="s">
        <v>2112</v>
      </c>
      <c r="F166" s="15" t="s">
        <v>2150</v>
      </c>
      <c r="G166" s="15" t="s">
        <v>2151</v>
      </c>
      <c r="H166" s="15">
        <v>24</v>
      </c>
      <c r="I166" s="15" t="s">
        <v>2118</v>
      </c>
      <c r="J166" s="15">
        <v>23.2</v>
      </c>
      <c r="K166" s="15">
        <v>4.4000000000000004</v>
      </c>
      <c r="L166" s="15">
        <v>6.6</v>
      </c>
      <c r="M166" s="15">
        <v>191</v>
      </c>
      <c r="N166" s="15">
        <v>2355</v>
      </c>
    </row>
    <row r="167" spans="1:14">
      <c r="A167" t="s">
        <v>426</v>
      </c>
      <c r="B167" s="15" t="s">
        <v>2367</v>
      </c>
      <c r="C167" s="15">
        <v>1310</v>
      </c>
      <c r="D167" s="15">
        <v>26</v>
      </c>
      <c r="E167" s="15" t="s">
        <v>2112</v>
      </c>
      <c r="F167" s="15" t="s">
        <v>2150</v>
      </c>
      <c r="G167" s="15" t="s">
        <v>2151</v>
      </c>
      <c r="H167" s="15">
        <v>24</v>
      </c>
      <c r="I167" s="15" t="s">
        <v>2118</v>
      </c>
      <c r="J167" s="15">
        <v>24.1</v>
      </c>
      <c r="K167" s="15">
        <v>4.5999999999999996</v>
      </c>
      <c r="L167" s="15">
        <v>6.9</v>
      </c>
      <c r="M167" s="15">
        <v>198</v>
      </c>
      <c r="N167" s="15">
        <v>2355</v>
      </c>
    </row>
    <row r="168" spans="1:14">
      <c r="A168" t="s">
        <v>426</v>
      </c>
      <c r="B168" s="15" t="s">
        <v>2368</v>
      </c>
      <c r="C168" s="15">
        <v>1360</v>
      </c>
      <c r="D168" s="15">
        <v>27</v>
      </c>
      <c r="E168" s="15" t="s">
        <v>2112</v>
      </c>
      <c r="F168" s="15" t="s">
        <v>2150</v>
      </c>
      <c r="G168" s="15" t="s">
        <v>2151</v>
      </c>
      <c r="H168" s="15">
        <v>24</v>
      </c>
      <c r="I168" s="15" t="s">
        <v>2118</v>
      </c>
      <c r="J168" s="15">
        <v>24.9</v>
      </c>
      <c r="K168" s="15">
        <v>4.7</v>
      </c>
      <c r="L168" s="15">
        <v>7.1</v>
      </c>
      <c r="M168" s="15">
        <v>206</v>
      </c>
      <c r="N168" s="15">
        <v>2356</v>
      </c>
    </row>
    <row r="169" spans="1:14">
      <c r="A169" t="s">
        <v>426</v>
      </c>
      <c r="B169" s="15" t="s">
        <v>2369</v>
      </c>
      <c r="C169" s="15">
        <v>1410</v>
      </c>
      <c r="D169" s="15">
        <v>28</v>
      </c>
      <c r="E169" s="15" t="s">
        <v>2112</v>
      </c>
      <c r="F169" s="15" t="s">
        <v>2150</v>
      </c>
      <c r="G169" s="15" t="s">
        <v>2151</v>
      </c>
      <c r="H169" s="15">
        <v>24</v>
      </c>
      <c r="I169" s="15" t="s">
        <v>2118</v>
      </c>
      <c r="J169" s="15">
        <v>25.8</v>
      </c>
      <c r="K169" s="15">
        <v>4.9000000000000004</v>
      </c>
      <c r="L169" s="15">
        <v>7.4</v>
      </c>
      <c r="M169" s="15">
        <v>214</v>
      </c>
      <c r="N169" s="15">
        <v>2358</v>
      </c>
    </row>
    <row r="170" spans="1:14">
      <c r="A170" t="s">
        <v>426</v>
      </c>
      <c r="B170" s="15" t="s">
        <v>2370</v>
      </c>
      <c r="C170" s="15">
        <v>1460</v>
      </c>
      <c r="D170" s="15">
        <v>29</v>
      </c>
      <c r="E170" s="15" t="s">
        <v>2112</v>
      </c>
      <c r="F170" s="15" t="s">
        <v>2150</v>
      </c>
      <c r="G170" s="15" t="s">
        <v>2151</v>
      </c>
      <c r="H170" s="15">
        <v>24</v>
      </c>
      <c r="I170" s="15" t="s">
        <v>2118</v>
      </c>
      <c r="J170" s="15">
        <v>26.7</v>
      </c>
      <c r="K170" s="15">
        <v>5.0999999999999996</v>
      </c>
      <c r="L170" s="15">
        <v>7.7</v>
      </c>
      <c r="M170" s="15">
        <v>221</v>
      </c>
      <c r="N170" s="15">
        <v>2359</v>
      </c>
    </row>
    <row r="171" spans="1:14">
      <c r="A171" t="s">
        <v>426</v>
      </c>
      <c r="B171" s="15" t="s">
        <v>2371</v>
      </c>
      <c r="C171" s="15">
        <v>1510</v>
      </c>
      <c r="D171" s="15">
        <v>30</v>
      </c>
      <c r="E171" s="15" t="s">
        <v>2112</v>
      </c>
      <c r="F171" s="15" t="s">
        <v>2150</v>
      </c>
      <c r="G171" s="15" t="s">
        <v>2151</v>
      </c>
      <c r="H171" s="15">
        <v>24</v>
      </c>
      <c r="I171" s="15" t="s">
        <v>2118</v>
      </c>
      <c r="J171" s="15">
        <v>27.5</v>
      </c>
      <c r="K171" s="15">
        <v>5.3</v>
      </c>
      <c r="L171" s="15">
        <v>8</v>
      </c>
      <c r="M171" s="15">
        <v>229</v>
      </c>
      <c r="N171" s="15">
        <v>2360</v>
      </c>
    </row>
    <row r="172" spans="1:14">
      <c r="A172" t="s">
        <v>426</v>
      </c>
      <c r="B172" s="15" t="s">
        <v>2372</v>
      </c>
      <c r="C172" s="15">
        <v>1760</v>
      </c>
      <c r="D172" s="15">
        <v>35</v>
      </c>
      <c r="E172" s="15" t="s">
        <v>2112</v>
      </c>
      <c r="F172" s="15" t="s">
        <v>2150</v>
      </c>
      <c r="G172" s="15" t="s">
        <v>2151</v>
      </c>
      <c r="H172" s="15">
        <v>24</v>
      </c>
      <c r="I172" s="15" t="s">
        <v>2118</v>
      </c>
      <c r="J172" s="15">
        <v>31.8</v>
      </c>
      <c r="K172" s="15">
        <v>6.1</v>
      </c>
      <c r="L172" s="15">
        <v>9.1999999999999993</v>
      </c>
      <c r="M172" s="15">
        <v>267</v>
      </c>
      <c r="N172" s="15">
        <v>2367</v>
      </c>
    </row>
    <row r="173" spans="1:14">
      <c r="A173" t="s">
        <v>426</v>
      </c>
      <c r="B173" s="15" t="s">
        <v>2373</v>
      </c>
      <c r="C173" s="15">
        <v>2010</v>
      </c>
      <c r="D173" s="15">
        <v>40</v>
      </c>
      <c r="E173" s="15" t="s">
        <v>2112</v>
      </c>
      <c r="F173" s="15" t="s">
        <v>2150</v>
      </c>
      <c r="G173" s="15" t="s">
        <v>2151</v>
      </c>
      <c r="H173" s="15">
        <v>24</v>
      </c>
      <c r="I173" s="15" t="s">
        <v>2118</v>
      </c>
      <c r="J173" s="15">
        <v>36.1</v>
      </c>
      <c r="K173" s="15">
        <v>7</v>
      </c>
      <c r="L173" s="15">
        <v>10.5</v>
      </c>
      <c r="M173" s="15">
        <v>305</v>
      </c>
      <c r="N173" s="15">
        <v>2372</v>
      </c>
    </row>
    <row r="174" spans="1:14">
      <c r="A174" t="s">
        <v>426</v>
      </c>
      <c r="B174" s="15" t="s">
        <v>2374</v>
      </c>
      <c r="C174" s="15">
        <v>500</v>
      </c>
      <c r="D174" s="15">
        <v>2</v>
      </c>
      <c r="E174" s="15" t="s">
        <v>2154</v>
      </c>
      <c r="F174" s="15" t="s">
        <v>2154</v>
      </c>
      <c r="G174" s="15" t="s">
        <v>2154</v>
      </c>
      <c r="H174" s="15">
        <v>6</v>
      </c>
      <c r="I174" s="15" t="s">
        <v>2275</v>
      </c>
      <c r="J174" s="15">
        <v>0.4</v>
      </c>
      <c r="K174" s="15">
        <v>0.8</v>
      </c>
      <c r="L174" s="15">
        <v>1.2</v>
      </c>
      <c r="M174" s="15">
        <v>75</v>
      </c>
      <c r="N174" s="15">
        <v>2216</v>
      </c>
    </row>
    <row r="175" spans="1:14">
      <c r="A175" t="s">
        <v>426</v>
      </c>
      <c r="B175" s="15" t="s">
        <v>2375</v>
      </c>
      <c r="C175" s="15">
        <v>610</v>
      </c>
      <c r="D175" s="15">
        <v>2</v>
      </c>
      <c r="E175" s="15" t="s">
        <v>2154</v>
      </c>
      <c r="F175" s="15" t="s">
        <v>2154</v>
      </c>
      <c r="G175" s="15" t="s">
        <v>2154</v>
      </c>
      <c r="H175" s="15">
        <v>8</v>
      </c>
      <c r="I175" s="15" t="s">
        <v>2202</v>
      </c>
      <c r="J175" s="15">
        <v>0.5</v>
      </c>
      <c r="K175" s="15">
        <v>0.9</v>
      </c>
      <c r="L175" s="15">
        <v>1.3</v>
      </c>
      <c r="M175" s="15">
        <v>91</v>
      </c>
      <c r="N175" s="15">
        <v>2217</v>
      </c>
    </row>
    <row r="176" spans="1:14">
      <c r="A176" t="s">
        <v>426</v>
      </c>
      <c r="B176" s="15" t="s">
        <v>2376</v>
      </c>
      <c r="C176" s="15">
        <v>680</v>
      </c>
      <c r="D176" s="15">
        <v>2</v>
      </c>
      <c r="E176" s="15" t="s">
        <v>2154</v>
      </c>
      <c r="F176" s="15" t="s">
        <v>2154</v>
      </c>
      <c r="G176" s="15" t="s">
        <v>2089</v>
      </c>
      <c r="H176" s="15">
        <v>10</v>
      </c>
      <c r="I176" s="15" t="s">
        <v>2096</v>
      </c>
      <c r="J176" s="15">
        <v>0.7</v>
      </c>
      <c r="K176" s="15">
        <v>1.2</v>
      </c>
      <c r="L176" s="15">
        <v>1.8</v>
      </c>
      <c r="M176" s="15">
        <v>102</v>
      </c>
      <c r="N176" s="15">
        <v>2231</v>
      </c>
    </row>
    <row r="177" spans="1:14">
      <c r="A177" t="s">
        <v>426</v>
      </c>
      <c r="B177" s="15" t="s">
        <v>2377</v>
      </c>
      <c r="C177" s="15">
        <v>740</v>
      </c>
      <c r="D177" s="15">
        <v>3</v>
      </c>
      <c r="E177" s="15" t="s">
        <v>2154</v>
      </c>
      <c r="F177" s="15" t="s">
        <v>2154</v>
      </c>
      <c r="G177" s="15" t="s">
        <v>2089</v>
      </c>
      <c r="H177" s="15">
        <v>10</v>
      </c>
      <c r="I177" s="15" t="s">
        <v>2096</v>
      </c>
      <c r="J177" s="15">
        <v>1</v>
      </c>
      <c r="K177" s="15">
        <v>1.5</v>
      </c>
      <c r="L177" s="15">
        <v>2.2999999999999998</v>
      </c>
      <c r="M177" s="15">
        <v>111</v>
      </c>
      <c r="N177" s="15">
        <v>2236</v>
      </c>
    </row>
    <row r="178" spans="1:14">
      <c r="A178" t="s">
        <v>426</v>
      </c>
      <c r="B178" s="15" t="s">
        <v>2378</v>
      </c>
      <c r="C178" s="15">
        <v>820</v>
      </c>
      <c r="D178" s="15">
        <v>2</v>
      </c>
      <c r="E178" s="15" t="s">
        <v>2154</v>
      </c>
      <c r="F178" s="15" t="s">
        <v>2089</v>
      </c>
      <c r="G178" s="15" t="s">
        <v>2094</v>
      </c>
      <c r="H178" s="15">
        <v>10</v>
      </c>
      <c r="I178" s="15" t="s">
        <v>2220</v>
      </c>
      <c r="J178" s="15">
        <v>1.1000000000000001</v>
      </c>
      <c r="K178" s="15">
        <v>2</v>
      </c>
      <c r="L178" s="15">
        <v>3</v>
      </c>
      <c r="M178" s="15">
        <v>123</v>
      </c>
      <c r="N178" s="15">
        <v>2237</v>
      </c>
    </row>
    <row r="179" spans="1:14">
      <c r="A179" t="s">
        <v>426</v>
      </c>
      <c r="B179" s="15" t="s">
        <v>2379</v>
      </c>
      <c r="C179" s="15">
        <v>930</v>
      </c>
      <c r="D179" s="15">
        <v>3</v>
      </c>
      <c r="E179" s="15" t="s">
        <v>2154</v>
      </c>
      <c r="F179" s="15" t="s">
        <v>2089</v>
      </c>
      <c r="G179" s="15" t="s">
        <v>2094</v>
      </c>
      <c r="H179" s="15">
        <v>10</v>
      </c>
      <c r="I179" s="15" t="s">
        <v>2220</v>
      </c>
      <c r="J179" s="15">
        <v>1.4</v>
      </c>
      <c r="K179" s="15">
        <v>2.4</v>
      </c>
      <c r="L179" s="15">
        <v>3.6</v>
      </c>
      <c r="M179" s="15">
        <v>139</v>
      </c>
      <c r="N179" s="15">
        <v>2240</v>
      </c>
    </row>
    <row r="180" spans="1:14">
      <c r="A180" t="s">
        <v>426</v>
      </c>
      <c r="B180" s="15" t="s">
        <v>2380</v>
      </c>
      <c r="C180" s="15">
        <v>215</v>
      </c>
      <c r="D180" s="15">
        <v>10</v>
      </c>
      <c r="E180" s="15" t="s">
        <v>2089</v>
      </c>
      <c r="F180" s="15" t="s">
        <v>2381</v>
      </c>
      <c r="G180" s="15" t="s">
        <v>2382</v>
      </c>
      <c r="H180" s="15">
        <v>15</v>
      </c>
      <c r="I180" s="15" t="s">
        <v>2226</v>
      </c>
      <c r="J180" s="15">
        <v>5.8</v>
      </c>
      <c r="K180" s="15">
        <v>1</v>
      </c>
      <c r="L180" s="15">
        <v>2</v>
      </c>
      <c r="M180" s="15">
        <v>64</v>
      </c>
      <c r="N180" s="15">
        <v>2269</v>
      </c>
    </row>
    <row r="181" spans="1:14">
      <c r="A181" t="s">
        <v>426</v>
      </c>
      <c r="B181" s="15" t="s">
        <v>2383</v>
      </c>
      <c r="C181" s="15">
        <v>320</v>
      </c>
      <c r="D181" s="15">
        <v>12</v>
      </c>
      <c r="E181" s="15" t="s">
        <v>2103</v>
      </c>
      <c r="F181" s="15" t="s">
        <v>2104</v>
      </c>
      <c r="G181" s="15" t="s">
        <v>2228</v>
      </c>
      <c r="H181" s="15">
        <v>12</v>
      </c>
      <c r="I181" s="15" t="s">
        <v>2384</v>
      </c>
      <c r="J181" s="15">
        <v>6.9</v>
      </c>
      <c r="K181" s="15">
        <v>1.5</v>
      </c>
      <c r="L181" s="15">
        <v>2.2999999999999998</v>
      </c>
      <c r="M181" s="15">
        <v>96</v>
      </c>
      <c r="N181" s="15">
        <v>2269</v>
      </c>
    </row>
    <row r="182" spans="1:14">
      <c r="A182" t="s">
        <v>426</v>
      </c>
      <c r="B182" s="15" t="s">
        <v>2385</v>
      </c>
      <c r="C182" s="15">
        <v>418</v>
      </c>
      <c r="D182" s="15">
        <v>14</v>
      </c>
      <c r="E182" s="15" t="s">
        <v>2098</v>
      </c>
      <c r="F182" s="15" t="s">
        <v>2279</v>
      </c>
      <c r="G182" s="15" t="s">
        <v>2113</v>
      </c>
      <c r="H182" s="15">
        <v>14</v>
      </c>
      <c r="I182" s="15" t="s">
        <v>2287</v>
      </c>
      <c r="J182" s="15">
        <v>9.6</v>
      </c>
      <c r="K182" s="15">
        <v>1.7</v>
      </c>
      <c r="L182" s="15">
        <v>2.9</v>
      </c>
      <c r="M182" s="15">
        <v>126</v>
      </c>
      <c r="N182" s="15">
        <v>2271</v>
      </c>
    </row>
    <row r="183" spans="1:14">
      <c r="A183" t="s">
        <v>426</v>
      </c>
      <c r="B183" s="15" t="s">
        <v>2386</v>
      </c>
      <c r="C183" s="15">
        <v>512</v>
      </c>
      <c r="D183" s="15">
        <v>16</v>
      </c>
      <c r="E183" s="15" t="s">
        <v>2108</v>
      </c>
      <c r="F183" s="15" t="s">
        <v>2163</v>
      </c>
      <c r="G183" s="15" t="s">
        <v>2185</v>
      </c>
      <c r="H183" s="15">
        <v>16</v>
      </c>
      <c r="I183" s="15" t="s">
        <v>2101</v>
      </c>
      <c r="J183" s="15">
        <v>12.8</v>
      </c>
      <c r="K183" s="15">
        <v>1.9</v>
      </c>
      <c r="L183" s="15">
        <v>3.6</v>
      </c>
      <c r="M183" s="15">
        <v>156</v>
      </c>
      <c r="N183" s="15">
        <v>2274</v>
      </c>
    </row>
    <row r="184" spans="1:14">
      <c r="A184" t="s">
        <v>426</v>
      </c>
      <c r="B184" s="15" t="s">
        <v>2387</v>
      </c>
      <c r="C184" s="15">
        <v>660</v>
      </c>
      <c r="D184" s="15">
        <v>15</v>
      </c>
      <c r="E184" s="15" t="s">
        <v>2112</v>
      </c>
      <c r="F184" s="15" t="s">
        <v>2150</v>
      </c>
      <c r="G184" s="15" t="s">
        <v>2170</v>
      </c>
      <c r="H184" s="15">
        <v>20</v>
      </c>
      <c r="I184" s="15" t="s">
        <v>2135</v>
      </c>
      <c r="J184" s="15">
        <v>14.7</v>
      </c>
      <c r="K184" s="15">
        <v>2</v>
      </c>
      <c r="L184" s="15">
        <v>3.7</v>
      </c>
      <c r="M184" s="15">
        <v>200</v>
      </c>
      <c r="N184" s="15">
        <v>2275</v>
      </c>
    </row>
    <row r="185" spans="1:14">
      <c r="A185" t="s">
        <v>426</v>
      </c>
      <c r="B185" s="15" t="s">
        <v>2388</v>
      </c>
      <c r="C185" s="15">
        <v>570</v>
      </c>
      <c r="D185" s="15">
        <v>18</v>
      </c>
      <c r="E185" s="15" t="s">
        <v>2128</v>
      </c>
      <c r="F185" s="15" t="s">
        <v>2099</v>
      </c>
      <c r="G185" s="15" t="s">
        <v>2130</v>
      </c>
      <c r="H185" s="15">
        <v>18</v>
      </c>
      <c r="I185" s="15" t="s">
        <v>2285</v>
      </c>
      <c r="J185" s="15">
        <v>12.2</v>
      </c>
      <c r="K185" s="15">
        <v>2.2000000000000002</v>
      </c>
      <c r="L185" s="15">
        <v>4</v>
      </c>
      <c r="M185" s="15">
        <v>172</v>
      </c>
      <c r="N185" s="15">
        <v>2280</v>
      </c>
    </row>
    <row r="186" spans="1:14">
      <c r="A186" t="s">
        <v>426</v>
      </c>
      <c r="B186" s="15" t="s">
        <v>2389</v>
      </c>
      <c r="C186" s="15">
        <v>520</v>
      </c>
      <c r="D186" s="15">
        <v>16</v>
      </c>
      <c r="E186" s="15" t="s">
        <v>2103</v>
      </c>
      <c r="F186" s="15" t="s">
        <v>2390</v>
      </c>
      <c r="G186" s="15" t="s">
        <v>2391</v>
      </c>
      <c r="H186" s="15">
        <v>14</v>
      </c>
      <c r="I186" s="15" t="s">
        <v>2216</v>
      </c>
      <c r="J186" s="15">
        <v>10.9</v>
      </c>
      <c r="K186" s="15">
        <v>2.4</v>
      </c>
      <c r="L186" s="15">
        <v>4.5</v>
      </c>
      <c r="M186" s="15">
        <v>158</v>
      </c>
      <c r="N186" s="15">
        <v>2281</v>
      </c>
    </row>
    <row r="187" spans="1:14">
      <c r="A187" t="s">
        <v>426</v>
      </c>
      <c r="B187" s="15" t="s">
        <v>2392</v>
      </c>
      <c r="C187" s="15">
        <v>430</v>
      </c>
      <c r="D187" s="15">
        <v>20</v>
      </c>
      <c r="E187" s="15" t="s">
        <v>2108</v>
      </c>
      <c r="F187" s="15" t="s">
        <v>2163</v>
      </c>
      <c r="G187" s="15" t="s">
        <v>2185</v>
      </c>
      <c r="H187" s="15">
        <v>16</v>
      </c>
      <c r="I187" s="15" t="s">
        <v>2101</v>
      </c>
      <c r="J187" s="15">
        <v>15.4</v>
      </c>
      <c r="K187" s="15">
        <v>2.6</v>
      </c>
      <c r="L187" s="15">
        <v>4.7</v>
      </c>
      <c r="M187" s="15">
        <v>132</v>
      </c>
      <c r="N187" s="15">
        <v>2282</v>
      </c>
    </row>
    <row r="188" spans="1:14">
      <c r="A188" t="s">
        <v>426</v>
      </c>
      <c r="B188" s="15" t="s">
        <v>2393</v>
      </c>
      <c r="C188" s="15">
        <v>420</v>
      </c>
      <c r="D188" s="15">
        <v>25</v>
      </c>
      <c r="E188" s="15" t="s">
        <v>2128</v>
      </c>
      <c r="F188" s="15" t="s">
        <v>2129</v>
      </c>
      <c r="G188" s="15" t="s">
        <v>2130</v>
      </c>
      <c r="H188" s="15">
        <v>18</v>
      </c>
      <c r="I188" s="15" t="s">
        <v>2131</v>
      </c>
      <c r="J188" s="15">
        <v>18.8</v>
      </c>
      <c r="K188" s="15">
        <v>2.8</v>
      </c>
      <c r="L188" s="15">
        <v>5.0999999999999996</v>
      </c>
      <c r="M188" s="15">
        <v>128</v>
      </c>
      <c r="N188" s="15">
        <v>2298</v>
      </c>
    </row>
    <row r="189" spans="1:14">
      <c r="A189" t="s">
        <v>426</v>
      </c>
      <c r="B189" s="15" t="s">
        <v>2394</v>
      </c>
      <c r="C189" s="15">
        <v>475</v>
      </c>
      <c r="D189" s="15">
        <v>28</v>
      </c>
      <c r="E189" s="15" t="s">
        <v>2112</v>
      </c>
      <c r="F189" s="15" t="s">
        <v>2395</v>
      </c>
      <c r="G189" s="15" t="s">
        <v>2396</v>
      </c>
      <c r="H189" s="15">
        <v>21</v>
      </c>
      <c r="I189" s="15" t="s">
        <v>66</v>
      </c>
      <c r="J189" s="15">
        <v>22.6</v>
      </c>
      <c r="K189" s="15">
        <v>3.2</v>
      </c>
      <c r="L189" s="15">
        <v>5.6</v>
      </c>
      <c r="M189" s="15">
        <v>146</v>
      </c>
      <c r="N189" s="15">
        <v>2301</v>
      </c>
    </row>
    <row r="190" spans="1:14">
      <c r="A190" t="s">
        <v>426</v>
      </c>
      <c r="B190" s="15" t="s">
        <v>2397</v>
      </c>
      <c r="C190" s="15">
        <v>760</v>
      </c>
      <c r="D190" s="15">
        <v>30</v>
      </c>
      <c r="E190" s="15" t="s">
        <v>2138</v>
      </c>
      <c r="F190" s="15" t="s">
        <v>2139</v>
      </c>
      <c r="G190" s="15" t="s">
        <v>2398</v>
      </c>
      <c r="H190" s="15">
        <v>22</v>
      </c>
      <c r="I190" s="15" t="s">
        <v>71</v>
      </c>
      <c r="J190" s="15">
        <v>26.8</v>
      </c>
      <c r="K190" s="15">
        <v>3.5</v>
      </c>
      <c r="L190" s="15">
        <v>5.8</v>
      </c>
      <c r="M190" s="15">
        <v>232</v>
      </c>
      <c r="N190" s="15">
        <v>2304</v>
      </c>
    </row>
    <row r="191" spans="1:14">
      <c r="A191" t="s">
        <v>426</v>
      </c>
      <c r="B191" s="15" t="s">
        <v>2399</v>
      </c>
      <c r="C191" s="15">
        <v>870</v>
      </c>
      <c r="D191" s="15">
        <v>35</v>
      </c>
      <c r="E191" s="15" t="s">
        <v>2142</v>
      </c>
      <c r="F191" s="15" t="s">
        <v>2329</v>
      </c>
      <c r="G191" s="15" t="s">
        <v>2330</v>
      </c>
      <c r="H191" s="15">
        <v>24</v>
      </c>
      <c r="I191" s="15" t="s">
        <v>2118</v>
      </c>
      <c r="J191" s="15">
        <v>34.799999999999997</v>
      </c>
      <c r="K191" s="15">
        <v>3.9</v>
      </c>
      <c r="L191" s="15">
        <v>6.1</v>
      </c>
      <c r="M191" s="15">
        <v>266</v>
      </c>
      <c r="N191" s="15">
        <v>2310</v>
      </c>
    </row>
    <row r="192" spans="1:14">
      <c r="A192" t="s">
        <v>426</v>
      </c>
      <c r="B192" s="15" t="s">
        <v>2400</v>
      </c>
      <c r="C192" s="15">
        <v>470</v>
      </c>
      <c r="D192" s="15">
        <v>24</v>
      </c>
      <c r="E192" s="15" t="s">
        <v>2103</v>
      </c>
      <c r="F192" s="15" t="s">
        <v>2277</v>
      </c>
      <c r="G192" s="15" t="s">
        <v>2401</v>
      </c>
      <c r="H192" s="15">
        <v>18</v>
      </c>
      <c r="I192" s="15" t="s">
        <v>2131</v>
      </c>
      <c r="J192" s="15">
        <v>17.8</v>
      </c>
      <c r="K192" s="15">
        <v>3</v>
      </c>
      <c r="L192" s="15">
        <v>5.4</v>
      </c>
      <c r="M192" s="15">
        <v>144</v>
      </c>
      <c r="N192" s="15">
        <v>2297</v>
      </c>
    </row>
    <row r="193" spans="1:14">
      <c r="A193" t="s">
        <v>426</v>
      </c>
      <c r="B193" s="15" t="s">
        <v>2402</v>
      </c>
      <c r="C193" s="15">
        <v>900</v>
      </c>
      <c r="D193" s="15">
        <v>36</v>
      </c>
      <c r="E193" s="15" t="s">
        <v>2089</v>
      </c>
      <c r="F193" s="15" t="s">
        <v>2403</v>
      </c>
      <c r="G193" s="15" t="s">
        <v>2404</v>
      </c>
      <c r="H193" s="15">
        <v>18</v>
      </c>
      <c r="I193" s="15" t="s">
        <v>2131</v>
      </c>
      <c r="J193" s="15">
        <v>26</v>
      </c>
      <c r="K193" s="15">
        <v>4.4000000000000004</v>
      </c>
      <c r="L193" s="15">
        <v>6.6</v>
      </c>
      <c r="M193" s="15">
        <v>274</v>
      </c>
      <c r="N193" s="15">
        <v>2325</v>
      </c>
    </row>
    <row r="194" spans="1:14">
      <c r="A194" t="s">
        <v>426</v>
      </c>
      <c r="B194" s="15" t="s">
        <v>2405</v>
      </c>
      <c r="C194" s="15">
        <v>950</v>
      </c>
      <c r="D194" s="15">
        <v>42</v>
      </c>
      <c r="E194" s="15" t="s">
        <v>2108</v>
      </c>
      <c r="F194" s="15" t="s">
        <v>2163</v>
      </c>
      <c r="G194" s="15" t="s">
        <v>2406</v>
      </c>
      <c r="H194" s="15">
        <v>24</v>
      </c>
      <c r="I194" s="15" t="s">
        <v>2118</v>
      </c>
      <c r="J194" s="15">
        <v>40.700000000000003</v>
      </c>
      <c r="K194" s="15">
        <v>4.7</v>
      </c>
      <c r="L194" s="15">
        <v>7</v>
      </c>
      <c r="M194" s="15">
        <v>292</v>
      </c>
      <c r="N194" s="15">
        <v>2330</v>
      </c>
    </row>
    <row r="195" spans="1:14">
      <c r="A195" t="s">
        <v>427</v>
      </c>
      <c r="B195" s="15" t="s">
        <v>2407</v>
      </c>
      <c r="C195" s="15">
        <v>200</v>
      </c>
      <c r="D195" s="15">
        <v>2</v>
      </c>
      <c r="E195" s="15" t="s">
        <v>2154</v>
      </c>
      <c r="F195" s="15" t="s">
        <v>2098</v>
      </c>
      <c r="G195" s="15" t="s">
        <v>2154</v>
      </c>
      <c r="H195" s="15">
        <v>8</v>
      </c>
      <c r="I195" s="15" t="s">
        <v>2155</v>
      </c>
      <c r="J195" s="15">
        <v>0.9</v>
      </c>
      <c r="K195" s="15">
        <v>0.5</v>
      </c>
      <c r="L195" s="15">
        <v>1</v>
      </c>
      <c r="M195" s="15">
        <v>30</v>
      </c>
      <c r="N195" s="15">
        <v>2209</v>
      </c>
    </row>
    <row r="196" spans="1:14">
      <c r="A196" t="s">
        <v>427</v>
      </c>
      <c r="B196" s="15" t="s">
        <v>2408</v>
      </c>
      <c r="C196" s="15">
        <v>300</v>
      </c>
      <c r="D196" s="15">
        <v>3</v>
      </c>
      <c r="E196" s="15" t="s">
        <v>2154</v>
      </c>
      <c r="F196" s="15" t="s">
        <v>2108</v>
      </c>
      <c r="G196" s="15" t="s">
        <v>2154</v>
      </c>
      <c r="H196" s="15">
        <v>10</v>
      </c>
      <c r="I196" s="15" t="s">
        <v>396</v>
      </c>
      <c r="J196" s="15">
        <v>0.8</v>
      </c>
      <c r="K196" s="15">
        <v>0.8</v>
      </c>
      <c r="L196" s="15">
        <v>1.6</v>
      </c>
      <c r="M196" s="15">
        <v>45</v>
      </c>
      <c r="N196" s="15">
        <v>2213</v>
      </c>
    </row>
    <row r="197" spans="1:14">
      <c r="A197" t="s">
        <v>427</v>
      </c>
      <c r="B197" s="15" t="s">
        <v>2409</v>
      </c>
      <c r="C197" s="15">
        <v>220</v>
      </c>
      <c r="D197" s="15">
        <v>2</v>
      </c>
      <c r="E197" s="15" t="s">
        <v>2154</v>
      </c>
      <c r="F197" s="15" t="s">
        <v>2108</v>
      </c>
      <c r="G197" s="15" t="s">
        <v>2154</v>
      </c>
      <c r="H197" s="15">
        <v>10</v>
      </c>
      <c r="I197" s="15" t="s">
        <v>2220</v>
      </c>
      <c r="J197" s="15">
        <v>1.2</v>
      </c>
      <c r="K197" s="15">
        <v>0.6</v>
      </c>
      <c r="L197" s="15">
        <v>1.2</v>
      </c>
      <c r="M197" s="15">
        <v>33</v>
      </c>
      <c r="N197" s="15">
        <v>2228</v>
      </c>
    </row>
    <row r="198" spans="1:14">
      <c r="A198" t="s">
        <v>427</v>
      </c>
      <c r="B198" s="15" t="s">
        <v>2410</v>
      </c>
      <c r="C198" s="15">
        <v>430</v>
      </c>
      <c r="D198" s="15">
        <v>4</v>
      </c>
      <c r="E198" s="15" t="s">
        <v>2154</v>
      </c>
      <c r="F198" s="15" t="s">
        <v>2125</v>
      </c>
      <c r="G198" s="15" t="s">
        <v>2154</v>
      </c>
      <c r="H198" s="15">
        <v>10</v>
      </c>
      <c r="I198" s="15" t="s">
        <v>2096</v>
      </c>
      <c r="J198" s="15">
        <v>1.6</v>
      </c>
      <c r="K198" s="15">
        <v>1.1000000000000001</v>
      </c>
      <c r="L198" s="15">
        <v>2.2000000000000002</v>
      </c>
      <c r="M198" s="15">
        <v>64</v>
      </c>
      <c r="N198" s="15">
        <v>2234</v>
      </c>
    </row>
    <row r="199" spans="1:14">
      <c r="A199" t="s">
        <v>427</v>
      </c>
      <c r="B199" s="15" t="s">
        <v>2411</v>
      </c>
      <c r="C199" s="15">
        <v>335</v>
      </c>
      <c r="D199" s="15">
        <v>3</v>
      </c>
      <c r="E199" s="15" t="s">
        <v>2154</v>
      </c>
      <c r="F199" s="15" t="s">
        <v>2233</v>
      </c>
      <c r="G199" s="15" t="s">
        <v>2154</v>
      </c>
      <c r="H199" s="15">
        <v>13</v>
      </c>
      <c r="I199" s="15" t="s">
        <v>2161</v>
      </c>
      <c r="J199" s="15">
        <v>2.2999999999999998</v>
      </c>
      <c r="K199" s="15">
        <v>0.9</v>
      </c>
      <c r="L199" s="15">
        <v>1.8</v>
      </c>
      <c r="M199" s="15">
        <v>50</v>
      </c>
      <c r="N199" s="15">
        <v>2241</v>
      </c>
    </row>
    <row r="200" spans="1:14">
      <c r="A200" t="s">
        <v>427</v>
      </c>
      <c r="B200" s="15" t="s">
        <v>2412</v>
      </c>
      <c r="C200" s="15">
        <v>432</v>
      </c>
      <c r="D200" s="15">
        <v>4</v>
      </c>
      <c r="E200" s="15" t="s">
        <v>2154</v>
      </c>
      <c r="F200" s="15" t="s">
        <v>2142</v>
      </c>
      <c r="G200" s="15" t="s">
        <v>2154</v>
      </c>
      <c r="H200" s="15">
        <v>16</v>
      </c>
      <c r="I200" s="15" t="s">
        <v>2110</v>
      </c>
      <c r="J200" s="15">
        <v>3.4</v>
      </c>
      <c r="K200" s="15">
        <v>1.1000000000000001</v>
      </c>
      <c r="L200" s="15">
        <v>2.2000000000000002</v>
      </c>
      <c r="M200" s="15">
        <v>65</v>
      </c>
      <c r="N200" s="15">
        <v>2253</v>
      </c>
    </row>
    <row r="201" spans="1:14">
      <c r="A201" t="s">
        <v>427</v>
      </c>
      <c r="B201" s="15" t="s">
        <v>2413</v>
      </c>
      <c r="C201" s="15">
        <v>655</v>
      </c>
      <c r="D201" s="15">
        <v>6</v>
      </c>
      <c r="E201" s="15" t="s">
        <v>2154</v>
      </c>
      <c r="F201" s="15" t="s">
        <v>2414</v>
      </c>
      <c r="G201" s="15" t="s">
        <v>2154</v>
      </c>
      <c r="H201" s="15">
        <v>21</v>
      </c>
      <c r="I201" s="15" t="s">
        <v>66</v>
      </c>
      <c r="J201" s="15">
        <v>5.4</v>
      </c>
      <c r="K201" s="15">
        <v>1.7</v>
      </c>
      <c r="L201" s="15">
        <v>3.4</v>
      </c>
      <c r="M201" s="15">
        <v>98</v>
      </c>
      <c r="N201" s="15">
        <v>2257</v>
      </c>
    </row>
    <row r="202" spans="1:14">
      <c r="A202" t="s">
        <v>427</v>
      </c>
      <c r="B202" s="15" t="s">
        <v>2415</v>
      </c>
      <c r="C202" s="15">
        <v>548</v>
      </c>
      <c r="D202" s="15">
        <v>5</v>
      </c>
      <c r="E202" s="15" t="s">
        <v>2154</v>
      </c>
      <c r="F202" s="15" t="s">
        <v>2193</v>
      </c>
      <c r="G202" s="15" t="s">
        <v>2154</v>
      </c>
      <c r="H202" s="15">
        <v>20</v>
      </c>
      <c r="I202" s="15" t="s">
        <v>2123</v>
      </c>
      <c r="J202" s="15">
        <v>4.5</v>
      </c>
      <c r="K202" s="15">
        <v>1.4</v>
      </c>
      <c r="L202" s="15">
        <v>2.8</v>
      </c>
      <c r="M202" s="15">
        <v>82</v>
      </c>
      <c r="N202" s="15">
        <v>2257</v>
      </c>
    </row>
    <row r="203" spans="1:14">
      <c r="A203" t="s">
        <v>427</v>
      </c>
      <c r="B203" s="15" t="s">
        <v>2416</v>
      </c>
      <c r="C203" s="15">
        <v>766</v>
      </c>
      <c r="D203" s="15">
        <v>7</v>
      </c>
      <c r="E203" s="15" t="s">
        <v>2154</v>
      </c>
      <c r="F203" s="15" t="s">
        <v>2120</v>
      </c>
      <c r="G203" s="15" t="s">
        <v>2154</v>
      </c>
      <c r="H203" s="15">
        <v>18</v>
      </c>
      <c r="I203" s="15" t="s">
        <v>2131</v>
      </c>
      <c r="J203" s="15">
        <v>5.6</v>
      </c>
      <c r="K203" s="15">
        <v>2</v>
      </c>
      <c r="L203" s="15">
        <v>4</v>
      </c>
      <c r="M203" s="15">
        <v>115</v>
      </c>
      <c r="N203" s="15">
        <v>2258</v>
      </c>
    </row>
    <row r="204" spans="1:14">
      <c r="A204" t="s">
        <v>427</v>
      </c>
      <c r="B204" s="15" t="s">
        <v>2417</v>
      </c>
      <c r="C204" s="15">
        <v>980</v>
      </c>
      <c r="D204" s="15">
        <v>9</v>
      </c>
      <c r="E204" s="15" t="s">
        <v>2154</v>
      </c>
      <c r="F204" s="15" t="s">
        <v>2142</v>
      </c>
      <c r="G204" s="15" t="s">
        <v>2154</v>
      </c>
      <c r="H204" s="15">
        <v>16</v>
      </c>
      <c r="I204" s="15" t="s">
        <v>2101</v>
      </c>
      <c r="J204" s="15">
        <v>6.8</v>
      </c>
      <c r="K204" s="15">
        <v>2.5</v>
      </c>
      <c r="L204" s="15">
        <v>5</v>
      </c>
      <c r="M204" s="15">
        <v>147</v>
      </c>
      <c r="N204" s="15">
        <v>2264</v>
      </c>
    </row>
    <row r="205" spans="1:14">
      <c r="A205" t="s">
        <v>427</v>
      </c>
      <c r="B205" s="15" t="s">
        <v>2418</v>
      </c>
      <c r="C205" s="15">
        <v>872</v>
      </c>
      <c r="D205" s="15">
        <v>8</v>
      </c>
      <c r="E205" s="15" t="s">
        <v>2154</v>
      </c>
      <c r="F205" s="15" t="s">
        <v>2414</v>
      </c>
      <c r="G205" s="15" t="s">
        <v>2154</v>
      </c>
      <c r="H205" s="15">
        <v>21</v>
      </c>
      <c r="I205" s="15" t="s">
        <v>66</v>
      </c>
      <c r="J205" s="15">
        <v>6.7</v>
      </c>
      <c r="K205" s="15">
        <v>2.2000000000000002</v>
      </c>
      <c r="L205" s="15">
        <v>4.4000000000000004</v>
      </c>
      <c r="M205" s="15">
        <v>131</v>
      </c>
      <c r="N205" s="15">
        <v>2265</v>
      </c>
    </row>
    <row r="206" spans="1:14">
      <c r="A206" t="s">
        <v>427</v>
      </c>
      <c r="B206" s="15" t="s">
        <v>2419</v>
      </c>
      <c r="C206" s="15">
        <v>651</v>
      </c>
      <c r="D206" s="15">
        <v>6</v>
      </c>
      <c r="E206" s="15" t="s">
        <v>2154</v>
      </c>
      <c r="F206" s="15" t="s">
        <v>2420</v>
      </c>
      <c r="G206" s="15" t="s">
        <v>2154</v>
      </c>
      <c r="H206" s="15">
        <v>22</v>
      </c>
      <c r="I206" s="15" t="s">
        <v>71</v>
      </c>
      <c r="J206" s="15">
        <v>6.1</v>
      </c>
      <c r="K206" s="15">
        <v>1.7</v>
      </c>
      <c r="L206" s="15">
        <v>3.4</v>
      </c>
      <c r="M206" s="15">
        <v>98</v>
      </c>
      <c r="N206" s="15">
        <v>2271</v>
      </c>
    </row>
    <row r="207" spans="1:14">
      <c r="A207" t="s">
        <v>427</v>
      </c>
      <c r="B207" s="15" t="s">
        <v>2421</v>
      </c>
      <c r="C207" s="15">
        <v>430</v>
      </c>
      <c r="D207" s="15">
        <v>4</v>
      </c>
      <c r="E207" s="15" t="s">
        <v>2154</v>
      </c>
      <c r="F207" s="15" t="s">
        <v>2361</v>
      </c>
      <c r="G207" s="15" t="s">
        <v>2154</v>
      </c>
      <c r="H207" s="15">
        <v>24</v>
      </c>
      <c r="I207" s="15" t="s">
        <v>2118</v>
      </c>
      <c r="J207" s="15">
        <v>5.0999999999999996</v>
      </c>
      <c r="K207" s="15">
        <v>1.1000000000000001</v>
      </c>
      <c r="L207" s="15">
        <v>2.2000000000000002</v>
      </c>
      <c r="M207" s="15">
        <v>65</v>
      </c>
      <c r="N207" s="15">
        <v>2272</v>
      </c>
    </row>
    <row r="208" spans="1:14">
      <c r="A208" t="s">
        <v>427</v>
      </c>
      <c r="B208" s="15" t="s">
        <v>2422</v>
      </c>
      <c r="C208" s="15">
        <v>976</v>
      </c>
      <c r="D208" s="15">
        <v>9</v>
      </c>
      <c r="E208" s="15" t="s">
        <v>2154</v>
      </c>
      <c r="F208" s="15" t="s">
        <v>2193</v>
      </c>
      <c r="G208" s="15" t="s">
        <v>2154</v>
      </c>
      <c r="H208" s="15">
        <v>20</v>
      </c>
      <c r="I208" s="15" t="s">
        <v>2135</v>
      </c>
      <c r="J208" s="15">
        <v>8.3000000000000007</v>
      </c>
      <c r="K208" s="15">
        <v>2.5</v>
      </c>
      <c r="L208" s="15">
        <v>5</v>
      </c>
      <c r="M208" s="15">
        <v>147</v>
      </c>
      <c r="N208" s="15">
        <v>2286</v>
      </c>
    </row>
    <row r="209" spans="1:14">
      <c r="A209" t="s">
        <v>427</v>
      </c>
      <c r="B209" s="15" t="s">
        <v>2423</v>
      </c>
      <c r="C209" s="15">
        <v>1300</v>
      </c>
      <c r="D209" s="15">
        <v>12</v>
      </c>
      <c r="E209" s="15" t="s">
        <v>2154</v>
      </c>
      <c r="F209" s="15" t="s">
        <v>2120</v>
      </c>
      <c r="G209" s="15" t="s">
        <v>2154</v>
      </c>
      <c r="H209" s="15">
        <v>18</v>
      </c>
      <c r="I209" s="15" t="s">
        <v>2131</v>
      </c>
      <c r="J209" s="15">
        <v>8.8000000000000007</v>
      </c>
      <c r="K209" s="15">
        <v>3.3</v>
      </c>
      <c r="L209" s="15">
        <v>6.6</v>
      </c>
      <c r="M209" s="15">
        <v>195</v>
      </c>
      <c r="N209" s="15">
        <v>2297</v>
      </c>
    </row>
    <row r="210" spans="1:14">
      <c r="A210" t="s">
        <v>427</v>
      </c>
      <c r="B210" s="15" t="s">
        <v>2424</v>
      </c>
      <c r="C210" s="15">
        <v>1630</v>
      </c>
      <c r="D210" s="15">
        <v>15</v>
      </c>
      <c r="E210" s="15" t="s">
        <v>2154</v>
      </c>
      <c r="F210" s="15" t="s">
        <v>2193</v>
      </c>
      <c r="G210" s="15" t="s">
        <v>2154</v>
      </c>
      <c r="H210" s="15">
        <v>20</v>
      </c>
      <c r="I210" s="15" t="s">
        <v>2123</v>
      </c>
      <c r="J210" s="15">
        <v>11.1</v>
      </c>
      <c r="K210" s="15">
        <v>4.2</v>
      </c>
      <c r="L210" s="15">
        <v>8.4</v>
      </c>
      <c r="M210" s="15">
        <v>245</v>
      </c>
      <c r="N210" s="15">
        <v>2301</v>
      </c>
    </row>
    <row r="211" spans="1:14">
      <c r="A211" t="s">
        <v>427</v>
      </c>
      <c r="B211" s="15" t="s">
        <v>2425</v>
      </c>
      <c r="C211" s="15">
        <v>1090</v>
      </c>
      <c r="D211" s="15">
        <v>11</v>
      </c>
      <c r="E211" s="15" t="s">
        <v>2154</v>
      </c>
      <c r="F211" s="15" t="s">
        <v>2193</v>
      </c>
      <c r="G211" s="15" t="s">
        <v>2154</v>
      </c>
      <c r="H211" s="15">
        <v>20</v>
      </c>
      <c r="I211" s="15" t="s">
        <v>2135</v>
      </c>
      <c r="J211" s="15">
        <v>9.8000000000000007</v>
      </c>
      <c r="K211" s="15">
        <v>3.1</v>
      </c>
      <c r="L211" s="15">
        <v>6.2</v>
      </c>
      <c r="M211" s="15">
        <v>164</v>
      </c>
      <c r="N211" s="15">
        <v>2307</v>
      </c>
    </row>
    <row r="212" spans="1:14">
      <c r="A212" t="s">
        <v>427</v>
      </c>
      <c r="B212" s="15" t="s">
        <v>2426</v>
      </c>
      <c r="C212" s="15">
        <v>590</v>
      </c>
      <c r="D212" s="15">
        <v>6</v>
      </c>
      <c r="E212" s="15" t="s">
        <v>2154</v>
      </c>
      <c r="F212" s="15" t="s">
        <v>2175</v>
      </c>
      <c r="G212" s="15" t="s">
        <v>2154</v>
      </c>
      <c r="H212" s="15">
        <v>18</v>
      </c>
      <c r="I212" s="15" t="s">
        <v>2131</v>
      </c>
      <c r="J212" s="15">
        <v>5</v>
      </c>
      <c r="K212" s="15">
        <v>1.5</v>
      </c>
      <c r="L212" s="15">
        <v>3</v>
      </c>
      <c r="M212" s="15">
        <v>89</v>
      </c>
      <c r="N212" s="15">
        <v>2310</v>
      </c>
    </row>
    <row r="213" spans="1:14">
      <c r="A213" t="s">
        <v>427</v>
      </c>
      <c r="B213" s="15" t="s">
        <v>2427</v>
      </c>
      <c r="C213" s="15">
        <v>1960</v>
      </c>
      <c r="D213" s="15">
        <v>18</v>
      </c>
      <c r="E213" s="15" t="s">
        <v>2154</v>
      </c>
      <c r="F213" s="15" t="s">
        <v>2142</v>
      </c>
      <c r="G213" s="15" t="s">
        <v>2154</v>
      </c>
      <c r="H213" s="15">
        <v>16</v>
      </c>
      <c r="I213" s="15" t="s">
        <v>2101</v>
      </c>
      <c r="J213" s="15">
        <v>12.5</v>
      </c>
      <c r="K213" s="15">
        <v>5.0999999999999996</v>
      </c>
      <c r="L213" s="15">
        <v>10.199999999999999</v>
      </c>
      <c r="M213" s="15">
        <v>295</v>
      </c>
      <c r="N213" s="15">
        <v>2313</v>
      </c>
    </row>
    <row r="214" spans="1:14">
      <c r="A214" t="s">
        <v>427</v>
      </c>
      <c r="B214" s="15" t="s">
        <v>2428</v>
      </c>
      <c r="C214" s="15">
        <v>960</v>
      </c>
      <c r="D214" s="15">
        <v>12</v>
      </c>
      <c r="E214" s="15" t="s">
        <v>2154</v>
      </c>
      <c r="F214" s="15" t="s">
        <v>2193</v>
      </c>
      <c r="G214" s="15" t="s">
        <v>2154</v>
      </c>
      <c r="H214" s="15">
        <v>20</v>
      </c>
      <c r="I214" s="15" t="s">
        <v>2123</v>
      </c>
      <c r="J214" s="15">
        <v>9.1</v>
      </c>
      <c r="K214" s="15">
        <v>2.9</v>
      </c>
      <c r="L214" s="15">
        <v>5.8</v>
      </c>
      <c r="M214" s="15">
        <v>144</v>
      </c>
      <c r="N214" s="15">
        <v>2332</v>
      </c>
    </row>
    <row r="215" spans="1:14">
      <c r="A215" t="s">
        <v>427</v>
      </c>
      <c r="B215" s="15" t="s">
        <v>2429</v>
      </c>
      <c r="C215" s="15">
        <v>1050</v>
      </c>
      <c r="D215" s="15">
        <v>16</v>
      </c>
      <c r="E215" s="15" t="s">
        <v>2154</v>
      </c>
      <c r="F215" s="15" t="s">
        <v>2193</v>
      </c>
      <c r="G215" s="15" t="s">
        <v>2154</v>
      </c>
      <c r="H215" s="15">
        <v>20</v>
      </c>
      <c r="I215" s="15" t="s">
        <v>2123</v>
      </c>
      <c r="J215" s="15">
        <v>11.7</v>
      </c>
      <c r="K215" s="15">
        <v>4.4000000000000004</v>
      </c>
      <c r="L215" s="15">
        <v>8.8000000000000007</v>
      </c>
      <c r="M215" s="15">
        <v>158</v>
      </c>
      <c r="N215" s="15">
        <v>2335</v>
      </c>
    </row>
    <row r="216" spans="1:14">
      <c r="A216" t="s">
        <v>427</v>
      </c>
      <c r="B216" s="15" t="s">
        <v>2430</v>
      </c>
      <c r="C216" s="15">
        <v>1950</v>
      </c>
      <c r="D216" s="15">
        <v>20</v>
      </c>
      <c r="E216" s="15" t="s">
        <v>2154</v>
      </c>
      <c r="F216" s="15" t="s">
        <v>2420</v>
      </c>
      <c r="G216" s="15" t="s">
        <v>2154</v>
      </c>
      <c r="H216" s="15">
        <v>22</v>
      </c>
      <c r="I216" s="15" t="s">
        <v>71</v>
      </c>
      <c r="J216" s="15">
        <v>16.899999999999999</v>
      </c>
      <c r="K216" s="15">
        <v>5.3</v>
      </c>
      <c r="L216" s="15">
        <v>10.6</v>
      </c>
      <c r="M216" s="15">
        <v>294</v>
      </c>
      <c r="N216" s="15">
        <v>2340</v>
      </c>
    </row>
    <row r="217" spans="1:14">
      <c r="A217" t="s">
        <v>427</v>
      </c>
      <c r="B217" s="15" t="s">
        <v>2431</v>
      </c>
      <c r="C217" s="15">
        <v>568</v>
      </c>
      <c r="D217" s="15">
        <v>10</v>
      </c>
      <c r="E217" s="15" t="s">
        <v>2154</v>
      </c>
      <c r="F217" s="15" t="s">
        <v>2420</v>
      </c>
      <c r="G217" s="15" t="s">
        <v>2154</v>
      </c>
      <c r="H217" s="15">
        <v>20</v>
      </c>
      <c r="I217" s="15" t="s">
        <v>2135</v>
      </c>
      <c r="J217" s="15">
        <v>9.1</v>
      </c>
      <c r="K217" s="15">
        <v>2.9</v>
      </c>
      <c r="L217" s="15">
        <v>5.8</v>
      </c>
      <c r="M217" s="15">
        <v>86</v>
      </c>
      <c r="N217" s="15">
        <v>2346</v>
      </c>
    </row>
    <row r="218" spans="1:14">
      <c r="A218" t="s">
        <v>427</v>
      </c>
      <c r="B218" s="15" t="s">
        <v>2432</v>
      </c>
      <c r="C218" s="15">
        <v>1150</v>
      </c>
      <c r="D218" s="15">
        <v>22</v>
      </c>
      <c r="E218" s="15" t="s">
        <v>2154</v>
      </c>
      <c r="F218" s="15" t="s">
        <v>2193</v>
      </c>
      <c r="G218" s="15" t="s">
        <v>2154</v>
      </c>
      <c r="H218" s="15">
        <v>20</v>
      </c>
      <c r="I218" s="15" t="s">
        <v>2123</v>
      </c>
      <c r="J218" s="15">
        <v>15.7</v>
      </c>
      <c r="K218" s="15">
        <v>4.2</v>
      </c>
      <c r="L218" s="15">
        <v>8.4</v>
      </c>
      <c r="M218" s="15">
        <v>174</v>
      </c>
      <c r="N218" s="15">
        <v>2348</v>
      </c>
    </row>
    <row r="219" spans="1:14">
      <c r="A219" t="s">
        <v>427</v>
      </c>
      <c r="B219" s="15" t="s">
        <v>2433</v>
      </c>
      <c r="C219" s="15">
        <v>1850</v>
      </c>
      <c r="D219" s="15">
        <v>25</v>
      </c>
      <c r="E219" s="15" t="s">
        <v>2154</v>
      </c>
      <c r="F219" s="15" t="s">
        <v>2120</v>
      </c>
      <c r="G219" s="15" t="s">
        <v>2154</v>
      </c>
      <c r="H219" s="15">
        <v>18</v>
      </c>
      <c r="I219" s="15" t="s">
        <v>2131</v>
      </c>
      <c r="J219" s="15">
        <v>17.2</v>
      </c>
      <c r="K219" s="15">
        <v>4.5999999999999996</v>
      </c>
      <c r="L219" s="15">
        <v>9.1999999999999993</v>
      </c>
      <c r="M219" s="15">
        <v>279</v>
      </c>
      <c r="N219" s="15">
        <v>2350</v>
      </c>
    </row>
    <row r="220" spans="1:14">
      <c r="A220" t="s">
        <v>427</v>
      </c>
      <c r="B220" s="15" t="s">
        <v>2434</v>
      </c>
      <c r="C220" s="15">
        <v>1325</v>
      </c>
      <c r="D220" s="15">
        <v>28</v>
      </c>
      <c r="E220" s="15" t="s">
        <v>2154</v>
      </c>
      <c r="F220" s="15" t="s">
        <v>2142</v>
      </c>
      <c r="G220" s="15" t="s">
        <v>2154</v>
      </c>
      <c r="H220" s="15">
        <v>16</v>
      </c>
      <c r="I220" s="15" t="s">
        <v>2101</v>
      </c>
      <c r="J220" s="15">
        <v>18.8</v>
      </c>
      <c r="K220" s="15">
        <v>5.7</v>
      </c>
      <c r="L220" s="15">
        <v>11.4</v>
      </c>
      <c r="M220" s="15">
        <v>200</v>
      </c>
      <c r="N220" s="15">
        <v>2351</v>
      </c>
    </row>
    <row r="221" spans="1:14">
      <c r="A221" t="s">
        <v>427</v>
      </c>
      <c r="B221" s="15" t="s">
        <v>2435</v>
      </c>
      <c r="C221" s="15">
        <v>988</v>
      </c>
      <c r="D221" s="15">
        <v>21</v>
      </c>
      <c r="E221" s="15" t="s">
        <v>2154</v>
      </c>
      <c r="F221" s="15" t="s">
        <v>2175</v>
      </c>
      <c r="G221" s="15" t="s">
        <v>2154</v>
      </c>
      <c r="H221" s="15">
        <v>21</v>
      </c>
      <c r="I221" s="15" t="s">
        <v>66</v>
      </c>
      <c r="J221" s="15">
        <v>15.6</v>
      </c>
      <c r="K221" s="15">
        <v>4.9000000000000004</v>
      </c>
      <c r="L221" s="15">
        <v>9.8000000000000007</v>
      </c>
      <c r="M221" s="15">
        <v>149</v>
      </c>
      <c r="N221" s="15">
        <v>2352</v>
      </c>
    </row>
    <row r="222" spans="1:14">
      <c r="A222" t="s">
        <v>427</v>
      </c>
      <c r="B222" s="15" t="s">
        <v>2436</v>
      </c>
      <c r="C222" s="15">
        <v>1220</v>
      </c>
      <c r="D222" s="15">
        <v>26</v>
      </c>
      <c r="E222" s="15" t="s">
        <v>2154</v>
      </c>
      <c r="F222" s="15" t="s">
        <v>2120</v>
      </c>
      <c r="G222" s="15" t="s">
        <v>2154</v>
      </c>
      <c r="H222" s="15">
        <v>18</v>
      </c>
      <c r="I222" s="15" t="s">
        <v>2131</v>
      </c>
      <c r="J222" s="15">
        <v>17.8</v>
      </c>
      <c r="K222" s="15">
        <v>5.9</v>
      </c>
      <c r="L222" s="15">
        <v>11.8</v>
      </c>
      <c r="M222" s="15">
        <v>184</v>
      </c>
      <c r="N222" s="15">
        <v>2358</v>
      </c>
    </row>
    <row r="223" spans="1:14">
      <c r="A223" t="s">
        <v>427</v>
      </c>
      <c r="B223" s="15" t="s">
        <v>2437</v>
      </c>
      <c r="C223" s="15">
        <v>775</v>
      </c>
      <c r="D223" s="15">
        <v>14</v>
      </c>
      <c r="E223" s="15" t="s">
        <v>2154</v>
      </c>
      <c r="F223" s="15" t="s">
        <v>2193</v>
      </c>
      <c r="G223" s="15" t="s">
        <v>2154</v>
      </c>
      <c r="H223" s="15">
        <v>20</v>
      </c>
      <c r="I223" s="15" t="s">
        <v>2123</v>
      </c>
      <c r="J223" s="15">
        <v>10.4</v>
      </c>
      <c r="K223" s="15">
        <v>3.4</v>
      </c>
      <c r="L223" s="15">
        <v>6.8</v>
      </c>
      <c r="M223" s="15">
        <v>117</v>
      </c>
      <c r="N223" s="15">
        <v>2359</v>
      </c>
    </row>
    <row r="224" spans="1:14">
      <c r="A224" t="s">
        <v>427</v>
      </c>
      <c r="B224" s="15" t="s">
        <v>2438</v>
      </c>
      <c r="C224" s="15">
        <v>546</v>
      </c>
      <c r="D224" s="15">
        <v>7</v>
      </c>
      <c r="E224" s="15" t="s">
        <v>2154</v>
      </c>
      <c r="F224" s="15" t="s">
        <v>2439</v>
      </c>
      <c r="G224" s="15" t="s">
        <v>2154</v>
      </c>
      <c r="H224" s="15">
        <v>21</v>
      </c>
      <c r="I224" s="15" t="s">
        <v>66</v>
      </c>
      <c r="J224" s="15">
        <v>6.2</v>
      </c>
      <c r="K224" s="15">
        <v>1.5</v>
      </c>
      <c r="L224" s="15">
        <v>3</v>
      </c>
      <c r="M224" s="15">
        <v>82</v>
      </c>
      <c r="N224" s="15">
        <v>2362</v>
      </c>
    </row>
    <row r="225" spans="1:14">
      <c r="A225" t="s">
        <v>427</v>
      </c>
      <c r="B225" s="15" t="s">
        <v>2440</v>
      </c>
      <c r="C225" s="15">
        <v>1005</v>
      </c>
      <c r="D225" s="15">
        <v>17</v>
      </c>
      <c r="E225" s="15" t="s">
        <v>2154</v>
      </c>
      <c r="F225" s="15" t="s">
        <v>2420</v>
      </c>
      <c r="G225" s="15" t="s">
        <v>2154</v>
      </c>
      <c r="H225" s="15">
        <v>20</v>
      </c>
      <c r="I225" s="15" t="s">
        <v>2135</v>
      </c>
      <c r="J225" s="15">
        <v>14.5</v>
      </c>
      <c r="K225" s="15">
        <v>3.9</v>
      </c>
      <c r="L225" s="15">
        <v>7.8</v>
      </c>
      <c r="M225" s="15">
        <v>152</v>
      </c>
      <c r="N225" s="15">
        <v>2363</v>
      </c>
    </row>
    <row r="226" spans="1:14">
      <c r="A226" t="s">
        <v>427</v>
      </c>
      <c r="B226" s="15" t="s">
        <v>2441</v>
      </c>
      <c r="C226" s="15">
        <v>3160</v>
      </c>
      <c r="D226" s="15">
        <v>32</v>
      </c>
      <c r="E226" s="15" t="s">
        <v>2154</v>
      </c>
      <c r="F226" s="15" t="s">
        <v>2133</v>
      </c>
      <c r="G226" s="15" t="s">
        <v>2154</v>
      </c>
      <c r="H226" s="15">
        <v>18</v>
      </c>
      <c r="I226" s="15" t="s">
        <v>2131</v>
      </c>
      <c r="J226" s="15">
        <v>21.7</v>
      </c>
      <c r="K226" s="15">
        <v>9.6</v>
      </c>
      <c r="L226" s="15">
        <v>19.2</v>
      </c>
      <c r="M226" s="15">
        <v>476</v>
      </c>
      <c r="N226" s="15">
        <v>2371</v>
      </c>
    </row>
    <row r="227" spans="1:14">
      <c r="A227" t="s">
        <v>427</v>
      </c>
      <c r="B227" s="15" t="s">
        <v>2442</v>
      </c>
      <c r="C227" s="15">
        <v>160</v>
      </c>
      <c r="D227" s="15">
        <v>2</v>
      </c>
      <c r="E227" s="15" t="s">
        <v>2179</v>
      </c>
      <c r="F227" s="15" t="s">
        <v>2274</v>
      </c>
      <c r="G227" s="15" t="s">
        <v>2090</v>
      </c>
      <c r="H227" s="15">
        <v>6</v>
      </c>
      <c r="I227" s="15" t="s">
        <v>2275</v>
      </c>
      <c r="J227" s="15">
        <v>0.8</v>
      </c>
      <c r="K227" s="15">
        <v>0.4</v>
      </c>
      <c r="L227" s="15">
        <v>0.6</v>
      </c>
      <c r="M227" s="15">
        <v>24</v>
      </c>
      <c r="N227" s="15">
        <v>2251</v>
      </c>
    </row>
    <row r="228" spans="1:14">
      <c r="A228" t="s">
        <v>427</v>
      </c>
      <c r="B228" s="15" t="s">
        <v>2443</v>
      </c>
      <c r="C228" s="15">
        <v>240</v>
      </c>
      <c r="D228" s="15">
        <v>3</v>
      </c>
      <c r="E228" s="15" t="s">
        <v>2089</v>
      </c>
      <c r="F228" s="15" t="s">
        <v>2444</v>
      </c>
      <c r="G228" s="15" t="s">
        <v>2105</v>
      </c>
      <c r="H228" s="15">
        <v>10</v>
      </c>
      <c r="I228" s="15" t="s">
        <v>2096</v>
      </c>
      <c r="J228" s="15">
        <v>1.4</v>
      </c>
      <c r="K228" s="15">
        <v>0.6</v>
      </c>
      <c r="L228" s="15">
        <v>0.9</v>
      </c>
      <c r="M228" s="15">
        <v>36</v>
      </c>
      <c r="N228" s="15">
        <v>2258</v>
      </c>
    </row>
    <row r="229" spans="1:14">
      <c r="A229" t="s">
        <v>427</v>
      </c>
      <c r="B229" s="15" t="s">
        <v>2445</v>
      </c>
      <c r="C229" s="15">
        <v>390</v>
      </c>
      <c r="D229" s="15">
        <v>5</v>
      </c>
      <c r="E229" s="15" t="s">
        <v>2089</v>
      </c>
      <c r="F229" s="15" t="s">
        <v>2381</v>
      </c>
      <c r="G229" s="15" t="s">
        <v>2446</v>
      </c>
      <c r="H229" s="15">
        <v>13</v>
      </c>
      <c r="I229" s="15" t="s">
        <v>2161</v>
      </c>
      <c r="J229" s="15">
        <v>3.5</v>
      </c>
      <c r="K229" s="15">
        <v>1</v>
      </c>
      <c r="L229" s="15">
        <v>1.5</v>
      </c>
      <c r="M229" s="15">
        <v>58</v>
      </c>
      <c r="N229" s="15">
        <v>2263</v>
      </c>
    </row>
    <row r="230" spans="1:14">
      <c r="A230" t="s">
        <v>427</v>
      </c>
      <c r="B230" s="15" t="s">
        <v>2447</v>
      </c>
      <c r="C230" s="15">
        <v>310</v>
      </c>
      <c r="D230" s="15">
        <v>4</v>
      </c>
      <c r="E230" s="15" t="s">
        <v>2098</v>
      </c>
      <c r="F230" s="15" t="s">
        <v>2099</v>
      </c>
      <c r="G230" s="15" t="s">
        <v>2448</v>
      </c>
      <c r="H230" s="15">
        <v>18</v>
      </c>
      <c r="I230" s="15" t="s">
        <v>2285</v>
      </c>
      <c r="J230" s="15">
        <v>3.4</v>
      </c>
      <c r="K230" s="15">
        <v>0.8</v>
      </c>
      <c r="L230" s="15">
        <v>1.2</v>
      </c>
      <c r="M230" s="15">
        <v>46</v>
      </c>
      <c r="N230" s="15">
        <v>2265</v>
      </c>
    </row>
    <row r="231" spans="1:14">
      <c r="A231" t="s">
        <v>427</v>
      </c>
      <c r="B231" s="15" t="s">
        <v>2449</v>
      </c>
      <c r="C231" s="15">
        <v>470</v>
      </c>
      <c r="D231" s="15">
        <v>6</v>
      </c>
      <c r="E231" s="15" t="s">
        <v>2108</v>
      </c>
      <c r="F231" s="15" t="s">
        <v>2109</v>
      </c>
      <c r="G231" s="15" t="s">
        <v>2450</v>
      </c>
      <c r="H231" s="15">
        <v>24</v>
      </c>
      <c r="I231" s="15" t="s">
        <v>2118</v>
      </c>
      <c r="J231" s="15">
        <v>7.1</v>
      </c>
      <c r="K231" s="15">
        <v>1.2</v>
      </c>
      <c r="L231" s="15">
        <v>1.8</v>
      </c>
      <c r="M231" s="15">
        <v>71</v>
      </c>
      <c r="N231" s="15">
        <v>2273</v>
      </c>
    </row>
    <row r="232" spans="1:14">
      <c r="A232" t="s">
        <v>427</v>
      </c>
      <c r="B232" s="15" t="s">
        <v>2451</v>
      </c>
      <c r="C232" s="15">
        <v>550</v>
      </c>
      <c r="D232" s="15">
        <v>7</v>
      </c>
      <c r="E232" s="15" t="s">
        <v>2098</v>
      </c>
      <c r="F232" s="15" t="s">
        <v>2099</v>
      </c>
      <c r="G232" s="15" t="s">
        <v>2452</v>
      </c>
      <c r="H232" s="15">
        <v>20</v>
      </c>
      <c r="I232" s="15" t="s">
        <v>2135</v>
      </c>
      <c r="J232" s="15">
        <v>6.9</v>
      </c>
      <c r="K232" s="15">
        <v>1.4</v>
      </c>
      <c r="L232" s="15">
        <v>2.1</v>
      </c>
      <c r="M232" s="15">
        <v>83</v>
      </c>
      <c r="N232" s="15">
        <v>2278</v>
      </c>
    </row>
    <row r="233" spans="1:14">
      <c r="A233" t="s">
        <v>427</v>
      </c>
      <c r="B233" s="15" t="s">
        <v>2453</v>
      </c>
      <c r="C233" s="15">
        <v>710</v>
      </c>
      <c r="D233" s="15">
        <v>9</v>
      </c>
      <c r="E233" s="15" t="s">
        <v>2112</v>
      </c>
      <c r="F233" s="15" t="s">
        <v>2338</v>
      </c>
      <c r="G233" s="15" t="s">
        <v>2140</v>
      </c>
      <c r="H233" s="15">
        <v>20</v>
      </c>
      <c r="I233" s="15" t="s">
        <v>2123</v>
      </c>
      <c r="J233" s="15">
        <v>7.6</v>
      </c>
      <c r="K233" s="15">
        <v>1.8</v>
      </c>
      <c r="L233" s="15">
        <v>2.7</v>
      </c>
      <c r="M233" s="15">
        <v>107</v>
      </c>
      <c r="N233" s="15">
        <v>2287</v>
      </c>
    </row>
    <row r="234" spans="1:14">
      <c r="A234" t="s">
        <v>427</v>
      </c>
      <c r="B234" s="15" t="s">
        <v>2454</v>
      </c>
      <c r="C234" s="15">
        <v>860</v>
      </c>
      <c r="D234" s="15">
        <v>12</v>
      </c>
      <c r="E234" s="15" t="s">
        <v>2108</v>
      </c>
      <c r="F234" s="15" t="s">
        <v>2109</v>
      </c>
      <c r="G234" s="15" t="s">
        <v>2262</v>
      </c>
      <c r="H234" s="15">
        <v>20</v>
      </c>
      <c r="I234" s="15" t="s">
        <v>2135</v>
      </c>
      <c r="J234" s="15">
        <v>11.1</v>
      </c>
      <c r="K234" s="15">
        <v>3.5</v>
      </c>
      <c r="L234" s="15">
        <v>4.2</v>
      </c>
      <c r="M234" s="15">
        <v>130</v>
      </c>
      <c r="N234" s="15">
        <v>2339</v>
      </c>
    </row>
    <row r="235" spans="1:14">
      <c r="A235" t="s">
        <v>427</v>
      </c>
      <c r="B235" s="15" t="s">
        <v>2455</v>
      </c>
      <c r="C235" s="15">
        <v>925</v>
      </c>
      <c r="D235" s="15">
        <v>10</v>
      </c>
      <c r="E235" s="15" t="s">
        <v>2112</v>
      </c>
      <c r="F235" s="15" t="s">
        <v>2113</v>
      </c>
      <c r="G235" s="15" t="s">
        <v>2143</v>
      </c>
      <c r="H235" s="15">
        <v>22</v>
      </c>
      <c r="I235" s="15" t="s">
        <v>71</v>
      </c>
      <c r="J235" s="15">
        <v>9.5</v>
      </c>
      <c r="K235" s="15">
        <v>3.3</v>
      </c>
      <c r="L235" s="15">
        <v>3.96</v>
      </c>
      <c r="M235" s="15">
        <v>139</v>
      </c>
      <c r="N235" s="15">
        <v>2346</v>
      </c>
    </row>
    <row r="236" spans="1:14">
      <c r="A236" t="s">
        <v>427</v>
      </c>
      <c r="B236" s="15" t="s">
        <v>2456</v>
      </c>
      <c r="C236" s="15">
        <v>1460</v>
      </c>
      <c r="D236" s="15">
        <v>18</v>
      </c>
      <c r="E236" s="15" t="s">
        <v>2108</v>
      </c>
      <c r="F236" s="15" t="s">
        <v>2109</v>
      </c>
      <c r="G236" s="15" t="s">
        <v>2450</v>
      </c>
      <c r="H236" s="15">
        <v>24</v>
      </c>
      <c r="I236" s="15" t="s">
        <v>2118</v>
      </c>
      <c r="J236" s="15">
        <v>17.7</v>
      </c>
      <c r="K236" s="15">
        <v>4.0999999999999996</v>
      </c>
      <c r="L236" s="15">
        <v>4.92</v>
      </c>
      <c r="M236" s="15">
        <v>220</v>
      </c>
      <c r="N236" s="15">
        <v>2350</v>
      </c>
    </row>
    <row r="237" spans="1:14">
      <c r="A237" t="s">
        <v>427</v>
      </c>
      <c r="B237" s="15" t="s">
        <v>2457</v>
      </c>
      <c r="C237" s="15">
        <v>1020</v>
      </c>
      <c r="D237" s="15">
        <v>15</v>
      </c>
      <c r="E237" s="15" t="s">
        <v>2112</v>
      </c>
      <c r="F237" s="15" t="s">
        <v>2395</v>
      </c>
      <c r="G237" s="15" t="s">
        <v>2349</v>
      </c>
      <c r="H237" s="15">
        <v>24</v>
      </c>
      <c r="I237" s="15" t="s">
        <v>2118</v>
      </c>
      <c r="J237" s="15">
        <v>15.1</v>
      </c>
      <c r="K237" s="15">
        <v>3.5</v>
      </c>
      <c r="L237" s="15">
        <v>4.2</v>
      </c>
      <c r="M237" s="15">
        <v>154</v>
      </c>
      <c r="N237" s="15">
        <v>2356</v>
      </c>
    </row>
    <row r="238" spans="1:14">
      <c r="A238" t="s">
        <v>427</v>
      </c>
      <c r="B238" s="15" t="s">
        <v>2458</v>
      </c>
      <c r="C238" s="15">
        <v>1520</v>
      </c>
      <c r="D238" s="15">
        <v>20</v>
      </c>
      <c r="E238" s="15" t="s">
        <v>2112</v>
      </c>
      <c r="F238" s="15" t="s">
        <v>2338</v>
      </c>
      <c r="G238" s="15" t="s">
        <v>2140</v>
      </c>
      <c r="H238" s="15">
        <v>20</v>
      </c>
      <c r="I238" s="15" t="s">
        <v>2135</v>
      </c>
      <c r="J238" s="15">
        <v>17.399999999999999</v>
      </c>
      <c r="K238" s="15">
        <v>4.8</v>
      </c>
      <c r="L238" s="15">
        <v>5.76</v>
      </c>
      <c r="M238" s="15">
        <v>229</v>
      </c>
      <c r="N238" s="15">
        <v>2359</v>
      </c>
    </row>
    <row r="239" spans="1:14">
      <c r="A239" t="s">
        <v>428</v>
      </c>
      <c r="B239" s="15" t="s">
        <v>2459</v>
      </c>
      <c r="C239" s="15">
        <v>280</v>
      </c>
      <c r="D239" s="15">
        <v>4</v>
      </c>
      <c r="E239" s="15" t="s">
        <v>2154</v>
      </c>
      <c r="F239" s="15" t="s">
        <v>2154</v>
      </c>
      <c r="G239" s="15" t="s">
        <v>2154</v>
      </c>
      <c r="H239" s="15">
        <v>10</v>
      </c>
      <c r="I239" s="15" t="s">
        <v>396</v>
      </c>
      <c r="J239" s="15">
        <v>0.7</v>
      </c>
      <c r="K239" s="15">
        <v>0.4</v>
      </c>
      <c r="L239" s="15">
        <v>0.7</v>
      </c>
      <c r="M239" s="15">
        <v>42</v>
      </c>
      <c r="N239" s="15">
        <v>2240</v>
      </c>
    </row>
    <row r="240" spans="1:14">
      <c r="A240" t="s">
        <v>428</v>
      </c>
      <c r="B240" s="15" t="s">
        <v>2460</v>
      </c>
      <c r="C240" s="15">
        <v>300</v>
      </c>
      <c r="D240" s="15">
        <v>4</v>
      </c>
      <c r="E240" s="15" t="s">
        <v>2154</v>
      </c>
      <c r="F240" s="15" t="s">
        <v>2154</v>
      </c>
      <c r="G240" s="15" t="s">
        <v>2154</v>
      </c>
      <c r="H240" s="15">
        <v>10</v>
      </c>
      <c r="I240" s="15" t="s">
        <v>2096</v>
      </c>
      <c r="J240" s="15">
        <v>1.1000000000000001</v>
      </c>
      <c r="K240" s="15">
        <v>0.6</v>
      </c>
      <c r="L240" s="15">
        <v>1.1000000000000001</v>
      </c>
      <c r="M240" s="15">
        <v>45</v>
      </c>
      <c r="N240" s="15">
        <v>2245</v>
      </c>
    </row>
    <row r="241" spans="1:14">
      <c r="A241" t="s">
        <v>428</v>
      </c>
      <c r="B241" s="15" t="s">
        <v>2461</v>
      </c>
      <c r="C241" s="15">
        <v>340</v>
      </c>
      <c r="D241" s="15">
        <v>3</v>
      </c>
      <c r="E241" s="15" t="s">
        <v>2128</v>
      </c>
      <c r="F241" s="15" t="s">
        <v>2166</v>
      </c>
      <c r="G241" s="15" t="s">
        <v>2338</v>
      </c>
      <c r="H241" s="15">
        <v>15</v>
      </c>
      <c r="I241" s="15" t="s">
        <v>2226</v>
      </c>
      <c r="J241" s="15">
        <v>2.2999999999999998</v>
      </c>
      <c r="K241" s="15">
        <v>1</v>
      </c>
      <c r="L241" s="15">
        <v>1.9</v>
      </c>
      <c r="M241" s="15">
        <v>51</v>
      </c>
      <c r="N241" s="15">
        <v>2246</v>
      </c>
    </row>
    <row r="242" spans="1:14">
      <c r="A242" t="s">
        <v>428</v>
      </c>
      <c r="B242" s="15" t="s">
        <v>2462</v>
      </c>
      <c r="C242" s="15">
        <v>400</v>
      </c>
      <c r="D242" s="15">
        <v>5</v>
      </c>
      <c r="E242" s="15" t="s">
        <v>2098</v>
      </c>
      <c r="F242" s="15" t="s">
        <v>2099</v>
      </c>
      <c r="G242" s="15" t="s">
        <v>2130</v>
      </c>
      <c r="H242" s="15">
        <v>18</v>
      </c>
      <c r="I242" s="15" t="s">
        <v>2285</v>
      </c>
      <c r="J242" s="15">
        <v>2.8</v>
      </c>
      <c r="K242" s="15">
        <v>1.4</v>
      </c>
      <c r="L242" s="15">
        <v>2.7</v>
      </c>
      <c r="M242" s="15">
        <v>60</v>
      </c>
      <c r="N242" s="15">
        <v>2258</v>
      </c>
    </row>
    <row r="243" spans="1:14">
      <c r="A243" t="s">
        <v>428</v>
      </c>
      <c r="B243" s="15" t="s">
        <v>2463</v>
      </c>
      <c r="C243" s="15">
        <v>480</v>
      </c>
      <c r="D243" s="15">
        <v>4</v>
      </c>
      <c r="E243" s="15" t="s">
        <v>2098</v>
      </c>
      <c r="F243" s="15" t="s">
        <v>2279</v>
      </c>
      <c r="G243" s="15" t="s">
        <v>2224</v>
      </c>
      <c r="H243" s="15">
        <v>14</v>
      </c>
      <c r="I243" s="15" t="s">
        <v>2287</v>
      </c>
      <c r="J243" s="15">
        <v>3.4</v>
      </c>
      <c r="K243" s="15">
        <v>1.8</v>
      </c>
      <c r="L243" s="15">
        <v>3.5</v>
      </c>
      <c r="M243" s="15">
        <v>72</v>
      </c>
      <c r="N243" s="15">
        <v>2260</v>
      </c>
    </row>
    <row r="244" spans="1:14">
      <c r="A244" t="s">
        <v>428</v>
      </c>
      <c r="B244" s="15" t="s">
        <v>2464</v>
      </c>
      <c r="C244" s="15">
        <v>600</v>
      </c>
      <c r="D244" s="15">
        <v>7</v>
      </c>
      <c r="E244" s="15" t="s">
        <v>2128</v>
      </c>
      <c r="F244" s="15" t="s">
        <v>2166</v>
      </c>
      <c r="G244" s="15" t="s">
        <v>2113</v>
      </c>
      <c r="H244" s="15">
        <v>14</v>
      </c>
      <c r="I244" s="15" t="s">
        <v>2114</v>
      </c>
      <c r="J244" s="15">
        <v>4.5</v>
      </c>
      <c r="K244" s="15">
        <v>2.2000000000000002</v>
      </c>
      <c r="L244" s="15">
        <v>4</v>
      </c>
      <c r="M244" s="15">
        <v>90</v>
      </c>
      <c r="N244" s="15">
        <v>2262</v>
      </c>
    </row>
    <row r="245" spans="1:14">
      <c r="A245" t="s">
        <v>428</v>
      </c>
      <c r="B245" s="15" t="s">
        <v>2465</v>
      </c>
      <c r="C245" s="15">
        <v>640</v>
      </c>
      <c r="D245" s="15">
        <v>5</v>
      </c>
      <c r="E245" s="15" t="s">
        <v>2098</v>
      </c>
      <c r="F245" s="15" t="s">
        <v>2099</v>
      </c>
      <c r="G245" s="15" t="s">
        <v>2100</v>
      </c>
      <c r="H245" s="15">
        <v>16</v>
      </c>
      <c r="I245" s="15" t="s">
        <v>2110</v>
      </c>
      <c r="J245" s="15">
        <v>4.4000000000000004</v>
      </c>
      <c r="K245" s="15">
        <v>2.4</v>
      </c>
      <c r="L245" s="15">
        <v>4.5999999999999996</v>
      </c>
      <c r="M245" s="15">
        <v>96</v>
      </c>
      <c r="N245" s="15">
        <v>2264</v>
      </c>
    </row>
    <row r="246" spans="1:14">
      <c r="A246" t="s">
        <v>428</v>
      </c>
      <c r="B246" s="15" t="s">
        <v>2466</v>
      </c>
      <c r="C246" s="15">
        <v>680</v>
      </c>
      <c r="D246" s="15">
        <v>6</v>
      </c>
      <c r="E246" s="15" t="s">
        <v>2112</v>
      </c>
      <c r="F246" s="15" t="s">
        <v>2338</v>
      </c>
      <c r="G246" s="15" t="s">
        <v>2140</v>
      </c>
      <c r="H246" s="15">
        <v>20</v>
      </c>
      <c r="I246" s="15" t="s">
        <v>2135</v>
      </c>
      <c r="J246" s="15">
        <v>6.5</v>
      </c>
      <c r="K246" s="15">
        <v>2.8</v>
      </c>
      <c r="L246" s="15">
        <v>5.3</v>
      </c>
      <c r="M246" s="15">
        <v>102</v>
      </c>
      <c r="N246" s="15">
        <v>2268</v>
      </c>
    </row>
    <row r="247" spans="1:14">
      <c r="A247" t="s">
        <v>428</v>
      </c>
      <c r="B247" s="15" t="s">
        <v>2467</v>
      </c>
      <c r="C247" s="15">
        <v>495</v>
      </c>
      <c r="D247" s="15">
        <v>4</v>
      </c>
      <c r="E247" s="15" t="s">
        <v>2108</v>
      </c>
      <c r="F247" s="15" t="s">
        <v>2188</v>
      </c>
      <c r="G247" s="15" t="s">
        <v>2122</v>
      </c>
      <c r="H247" s="15">
        <v>22</v>
      </c>
      <c r="I247" s="15" t="s">
        <v>71</v>
      </c>
      <c r="J247" s="15">
        <v>4.9000000000000004</v>
      </c>
      <c r="K247" s="15">
        <v>1.9</v>
      </c>
      <c r="L247" s="15">
        <v>2.8</v>
      </c>
      <c r="M247" s="15">
        <v>74</v>
      </c>
      <c r="N247" s="15">
        <v>2269</v>
      </c>
    </row>
    <row r="248" spans="1:14">
      <c r="A248" t="s">
        <v>428</v>
      </c>
      <c r="B248" s="15" t="s">
        <v>2468</v>
      </c>
      <c r="C248" s="15">
        <v>580</v>
      </c>
      <c r="D248" s="15">
        <v>6</v>
      </c>
      <c r="E248" s="15" t="s">
        <v>2138</v>
      </c>
      <c r="F248" s="15" t="s">
        <v>2139</v>
      </c>
      <c r="G248" s="15" t="s">
        <v>2140</v>
      </c>
      <c r="H248" s="15">
        <v>20</v>
      </c>
      <c r="I248" s="15" t="s">
        <v>2123</v>
      </c>
      <c r="J248" s="15">
        <v>5.5</v>
      </c>
      <c r="K248" s="15">
        <v>1.8</v>
      </c>
      <c r="L248" s="15">
        <v>3.5</v>
      </c>
      <c r="M248" s="15">
        <v>87</v>
      </c>
      <c r="N248" s="15">
        <v>2270</v>
      </c>
    </row>
    <row r="249" spans="1:14">
      <c r="A249" t="s">
        <v>428</v>
      </c>
      <c r="B249" s="15" t="s">
        <v>2469</v>
      </c>
      <c r="C249" s="15">
        <v>710</v>
      </c>
      <c r="D249" s="15">
        <v>9</v>
      </c>
      <c r="E249" s="15" t="s">
        <v>2125</v>
      </c>
      <c r="F249" s="15" t="s">
        <v>2382</v>
      </c>
      <c r="G249" s="15" t="s">
        <v>2140</v>
      </c>
      <c r="H249" s="15">
        <v>20</v>
      </c>
      <c r="I249" s="15" t="s">
        <v>2135</v>
      </c>
      <c r="J249" s="15">
        <v>8.8000000000000007</v>
      </c>
      <c r="K249" s="15">
        <v>2.6</v>
      </c>
      <c r="L249" s="15">
        <v>3.9</v>
      </c>
      <c r="M249" s="15">
        <v>107</v>
      </c>
      <c r="N249" s="15">
        <v>2278</v>
      </c>
    </row>
    <row r="250" spans="1:14">
      <c r="A250" t="s">
        <v>428</v>
      </c>
      <c r="B250" s="15" t="s">
        <v>2470</v>
      </c>
      <c r="C250" s="15">
        <v>660</v>
      </c>
      <c r="D250" s="15">
        <v>12</v>
      </c>
      <c r="E250" s="15" t="s">
        <v>2098</v>
      </c>
      <c r="F250" s="15" t="s">
        <v>2169</v>
      </c>
      <c r="G250" s="15" t="s">
        <v>2134</v>
      </c>
      <c r="H250" s="15">
        <v>18</v>
      </c>
      <c r="I250" s="15" t="s">
        <v>2131</v>
      </c>
      <c r="J250" s="15">
        <v>9.3000000000000007</v>
      </c>
      <c r="K250" s="15">
        <v>2.7</v>
      </c>
      <c r="L250" s="15">
        <v>4.0999999999999996</v>
      </c>
      <c r="M250" s="15">
        <v>99</v>
      </c>
      <c r="N250" s="15">
        <v>2289</v>
      </c>
    </row>
    <row r="251" spans="1:14">
      <c r="A251" t="s">
        <v>428</v>
      </c>
      <c r="B251" s="15" t="s">
        <v>2471</v>
      </c>
      <c r="C251" s="15">
        <v>800</v>
      </c>
      <c r="D251" s="15">
        <v>11</v>
      </c>
      <c r="E251" s="15" t="s">
        <v>2112</v>
      </c>
      <c r="F251" s="15" t="s">
        <v>2395</v>
      </c>
      <c r="G251" s="15" t="s">
        <v>2262</v>
      </c>
      <c r="H251" s="15">
        <v>20</v>
      </c>
      <c r="I251" s="15" t="s">
        <v>2135</v>
      </c>
      <c r="J251" s="15">
        <v>10.5</v>
      </c>
      <c r="K251" s="15">
        <v>2.8</v>
      </c>
      <c r="L251" s="15">
        <v>5.3</v>
      </c>
      <c r="M251" s="15">
        <v>121</v>
      </c>
      <c r="N251" s="15">
        <v>2301</v>
      </c>
    </row>
    <row r="252" spans="1:14">
      <c r="A252" t="s">
        <v>428</v>
      </c>
      <c r="B252" s="15" t="s">
        <v>2472</v>
      </c>
      <c r="C252" s="15">
        <v>915</v>
      </c>
      <c r="D252" s="15">
        <v>13</v>
      </c>
      <c r="E252" s="15" t="s">
        <v>2138</v>
      </c>
      <c r="F252" s="15" t="s">
        <v>2139</v>
      </c>
      <c r="G252" s="15" t="s">
        <v>2140</v>
      </c>
      <c r="H252" s="15">
        <v>20</v>
      </c>
      <c r="I252" s="15" t="s">
        <v>2123</v>
      </c>
      <c r="J252" s="15">
        <v>10.199999999999999</v>
      </c>
      <c r="K252" s="15">
        <v>2.9</v>
      </c>
      <c r="L252" s="15">
        <v>4.4000000000000004</v>
      </c>
      <c r="M252" s="15">
        <v>138</v>
      </c>
      <c r="N252" s="15">
        <v>2340</v>
      </c>
    </row>
    <row r="253" spans="1:14">
      <c r="A253" t="s">
        <v>428</v>
      </c>
      <c r="B253" s="15" t="s">
        <v>2473</v>
      </c>
      <c r="C253" s="15">
        <v>1030</v>
      </c>
      <c r="D253" s="15">
        <v>15</v>
      </c>
      <c r="E253" s="15" t="s">
        <v>2098</v>
      </c>
      <c r="F253" s="15" t="s">
        <v>2169</v>
      </c>
      <c r="G253" s="15" t="s">
        <v>2134</v>
      </c>
      <c r="H253" s="15">
        <v>18</v>
      </c>
      <c r="I253" s="15" t="s">
        <v>2131</v>
      </c>
      <c r="J253" s="15">
        <v>11.3</v>
      </c>
      <c r="K253" s="15">
        <v>3.2</v>
      </c>
      <c r="L253" s="15">
        <v>4.8</v>
      </c>
      <c r="M253" s="15">
        <v>155</v>
      </c>
      <c r="N253" s="15">
        <v>2342</v>
      </c>
    </row>
    <row r="254" spans="1:14">
      <c r="A254" t="s">
        <v>428</v>
      </c>
      <c r="B254" s="15" t="s">
        <v>2474</v>
      </c>
      <c r="C254" s="15">
        <v>560</v>
      </c>
      <c r="D254" s="15">
        <v>8</v>
      </c>
      <c r="E254" s="15" t="s">
        <v>2125</v>
      </c>
      <c r="F254" s="15" t="s">
        <v>2382</v>
      </c>
      <c r="G254" s="15" t="s">
        <v>2140</v>
      </c>
      <c r="H254" s="15">
        <v>20</v>
      </c>
      <c r="I254" s="15" t="s">
        <v>2135</v>
      </c>
      <c r="J254" s="15">
        <v>7.9</v>
      </c>
      <c r="K254" s="15">
        <v>1.8</v>
      </c>
      <c r="L254" s="15">
        <v>2.7</v>
      </c>
      <c r="M254" s="15">
        <v>84</v>
      </c>
      <c r="N254" s="15">
        <v>2344</v>
      </c>
    </row>
    <row r="255" spans="1:14">
      <c r="A255" t="s">
        <v>428</v>
      </c>
      <c r="B255" s="15" t="s">
        <v>2475</v>
      </c>
      <c r="C255" s="15">
        <v>720</v>
      </c>
      <c r="D255" s="15">
        <v>14</v>
      </c>
      <c r="E255" s="15" t="s">
        <v>2098</v>
      </c>
      <c r="F255" s="15" t="s">
        <v>2099</v>
      </c>
      <c r="G255" s="15" t="s">
        <v>2100</v>
      </c>
      <c r="H255" s="15">
        <v>16</v>
      </c>
      <c r="I255" s="15" t="s">
        <v>2110</v>
      </c>
      <c r="J255" s="15">
        <v>9.9</v>
      </c>
      <c r="K255" s="15">
        <v>2.8</v>
      </c>
      <c r="L255" s="15">
        <v>4.2</v>
      </c>
      <c r="M255" s="15">
        <v>108</v>
      </c>
      <c r="N255" s="15">
        <v>2345</v>
      </c>
    </row>
    <row r="256" spans="1:14">
      <c r="A256" t="s">
        <v>428</v>
      </c>
      <c r="B256" s="15" t="s">
        <v>2476</v>
      </c>
      <c r="C256" s="15">
        <v>1350</v>
      </c>
      <c r="D256" s="15">
        <v>16</v>
      </c>
      <c r="E256" s="15" t="s">
        <v>2138</v>
      </c>
      <c r="F256" s="15" t="s">
        <v>2139</v>
      </c>
      <c r="G256" s="15" t="s">
        <v>2140</v>
      </c>
      <c r="H256" s="15">
        <v>20</v>
      </c>
      <c r="I256" s="15" t="s">
        <v>2123</v>
      </c>
      <c r="J256" s="15">
        <v>12.2</v>
      </c>
      <c r="K256" s="15">
        <v>3.3</v>
      </c>
      <c r="L256" s="15">
        <v>4.9000000000000004</v>
      </c>
      <c r="M256" s="15">
        <v>203</v>
      </c>
      <c r="N256" s="15">
        <v>2348</v>
      </c>
    </row>
    <row r="257" spans="1:14">
      <c r="A257" t="s">
        <v>428</v>
      </c>
      <c r="B257" s="15" t="s">
        <v>2477</v>
      </c>
      <c r="C257" s="15">
        <v>890</v>
      </c>
      <c r="D257" s="15">
        <v>12</v>
      </c>
      <c r="E257" s="15" t="s">
        <v>2125</v>
      </c>
      <c r="F257" s="15" t="s">
        <v>2382</v>
      </c>
      <c r="G257" s="15" t="s">
        <v>2140</v>
      </c>
      <c r="H257" s="15">
        <v>20</v>
      </c>
      <c r="I257" s="15" t="s">
        <v>2135</v>
      </c>
      <c r="J257" s="15">
        <v>11.1</v>
      </c>
      <c r="K257" s="15">
        <v>3.1</v>
      </c>
      <c r="L257" s="15">
        <v>4.7</v>
      </c>
      <c r="M257" s="15">
        <v>134</v>
      </c>
      <c r="N257" s="15">
        <v>2350</v>
      </c>
    </row>
    <row r="258" spans="1:14">
      <c r="A258" t="s">
        <v>428</v>
      </c>
      <c r="B258" s="15" t="s">
        <v>2478</v>
      </c>
      <c r="C258" s="15">
        <v>1160</v>
      </c>
      <c r="D258" s="15">
        <v>17</v>
      </c>
      <c r="E258" s="15" t="s">
        <v>2098</v>
      </c>
      <c r="F258" s="15" t="s">
        <v>2169</v>
      </c>
      <c r="G258" s="15" t="s">
        <v>2134</v>
      </c>
      <c r="H258" s="15">
        <v>18</v>
      </c>
      <c r="I258" s="15" t="s">
        <v>2131</v>
      </c>
      <c r="J258" s="15">
        <v>12.6</v>
      </c>
      <c r="K258" s="15">
        <v>3.7</v>
      </c>
      <c r="L258" s="15">
        <v>5.6</v>
      </c>
      <c r="M258" s="15">
        <v>175</v>
      </c>
      <c r="N258" s="15">
        <v>2353</v>
      </c>
    </row>
    <row r="259" spans="1:14">
      <c r="A259" t="s">
        <v>428</v>
      </c>
      <c r="B259" s="15" t="s">
        <v>2479</v>
      </c>
      <c r="C259" s="15">
        <v>1270</v>
      </c>
      <c r="D259" s="15">
        <v>15</v>
      </c>
      <c r="E259" s="15" t="s">
        <v>2108</v>
      </c>
      <c r="F259" s="15" t="s">
        <v>2188</v>
      </c>
      <c r="G259" s="15" t="s">
        <v>2122</v>
      </c>
      <c r="H259" s="15">
        <v>22</v>
      </c>
      <c r="I259" s="15" t="s">
        <v>71</v>
      </c>
      <c r="J259" s="15">
        <v>13.6</v>
      </c>
      <c r="K259" s="15">
        <v>4</v>
      </c>
      <c r="L259" s="15">
        <v>6</v>
      </c>
      <c r="M259" s="15">
        <v>191</v>
      </c>
      <c r="N259" s="15">
        <v>2356</v>
      </c>
    </row>
    <row r="260" spans="1:14">
      <c r="A260" t="s">
        <v>428</v>
      </c>
      <c r="B260" s="15" t="s">
        <v>2480</v>
      </c>
      <c r="C260" s="15">
        <v>1610</v>
      </c>
      <c r="D260" s="15">
        <v>18</v>
      </c>
      <c r="E260" s="15" t="s">
        <v>2138</v>
      </c>
      <c r="F260" s="15" t="s">
        <v>2139</v>
      </c>
      <c r="G260" s="15" t="s">
        <v>2140</v>
      </c>
      <c r="H260" s="15">
        <v>20</v>
      </c>
      <c r="I260" s="15" t="s">
        <v>2123</v>
      </c>
      <c r="J260" s="15">
        <v>13.6</v>
      </c>
      <c r="K260" s="15">
        <v>4.2</v>
      </c>
      <c r="L260" s="15">
        <v>6.3</v>
      </c>
      <c r="M260" s="15">
        <v>242</v>
      </c>
      <c r="N260" s="15">
        <v>2359</v>
      </c>
    </row>
    <row r="261" spans="1:14">
      <c r="A261" t="s">
        <v>428</v>
      </c>
      <c r="B261" s="15" t="s">
        <v>2481</v>
      </c>
      <c r="C261" s="15">
        <v>1850</v>
      </c>
      <c r="D261" s="15">
        <v>20</v>
      </c>
      <c r="E261" s="15" t="s">
        <v>2098</v>
      </c>
      <c r="F261" s="15" t="s">
        <v>2099</v>
      </c>
      <c r="G261" s="15" t="s">
        <v>2100</v>
      </c>
      <c r="H261" s="15">
        <v>16</v>
      </c>
      <c r="I261" s="15" t="s">
        <v>2110</v>
      </c>
      <c r="J261" s="15">
        <v>13.6</v>
      </c>
      <c r="K261" s="15">
        <v>3.9</v>
      </c>
      <c r="L261" s="15">
        <v>5.9</v>
      </c>
      <c r="M261" s="15">
        <v>278</v>
      </c>
      <c r="N261" s="15">
        <v>2361</v>
      </c>
    </row>
    <row r="262" spans="1:14">
      <c r="A262" t="s">
        <v>428</v>
      </c>
      <c r="B262" s="15" t="s">
        <v>2482</v>
      </c>
      <c r="C262" s="15">
        <v>1930</v>
      </c>
      <c r="D262" s="15">
        <v>23</v>
      </c>
      <c r="E262" s="15" t="s">
        <v>2098</v>
      </c>
      <c r="F262" s="15" t="s">
        <v>2169</v>
      </c>
      <c r="G262" s="15" t="s">
        <v>2134</v>
      </c>
      <c r="H262" s="15">
        <v>18</v>
      </c>
      <c r="I262" s="15" t="s">
        <v>2131</v>
      </c>
      <c r="J262" s="15">
        <v>16.600000000000001</v>
      </c>
      <c r="K262" s="15">
        <v>4.8</v>
      </c>
      <c r="L262" s="15">
        <v>7.2</v>
      </c>
      <c r="M262" s="15">
        <v>291</v>
      </c>
      <c r="N262" s="15">
        <v>2364</v>
      </c>
    </row>
    <row r="263" spans="1:14">
      <c r="A263" t="s">
        <v>428</v>
      </c>
      <c r="B263" s="15" t="s">
        <v>2483</v>
      </c>
      <c r="C263" s="15">
        <v>2100</v>
      </c>
      <c r="D263" s="15">
        <v>24</v>
      </c>
      <c r="E263" s="15" t="s">
        <v>2125</v>
      </c>
      <c r="F263" s="15" t="s">
        <v>2382</v>
      </c>
      <c r="G263" s="15" t="s">
        <v>2140</v>
      </c>
      <c r="H263" s="15">
        <v>20</v>
      </c>
      <c r="I263" s="15" t="s">
        <v>2135</v>
      </c>
      <c r="J263" s="15">
        <v>20.5</v>
      </c>
      <c r="K263" s="15">
        <v>5</v>
      </c>
      <c r="L263" s="15">
        <v>7.5</v>
      </c>
      <c r="M263" s="15">
        <v>317</v>
      </c>
      <c r="N263" s="15">
        <v>2367</v>
      </c>
    </row>
    <row r="264" spans="1:14">
      <c r="A264" t="s">
        <v>428</v>
      </c>
      <c r="B264" s="15" t="s">
        <v>2484</v>
      </c>
      <c r="C264" s="15">
        <v>2300</v>
      </c>
      <c r="D264" s="15">
        <v>26</v>
      </c>
      <c r="E264" s="15" t="s">
        <v>2098</v>
      </c>
      <c r="F264" s="15" t="s">
        <v>2169</v>
      </c>
      <c r="G264" s="15" t="s">
        <v>2134</v>
      </c>
      <c r="H264" s="15">
        <v>18</v>
      </c>
      <c r="I264" s="15" t="s">
        <v>2131</v>
      </c>
      <c r="J264" s="15">
        <v>18.600000000000001</v>
      </c>
      <c r="K264" s="15">
        <v>4.9000000000000004</v>
      </c>
      <c r="L264" s="15">
        <v>7.4</v>
      </c>
      <c r="M264" s="15">
        <v>346</v>
      </c>
      <c r="N264" s="15">
        <v>2368</v>
      </c>
    </row>
    <row r="265" spans="1:14">
      <c r="A265" t="s">
        <v>428</v>
      </c>
      <c r="B265" s="15" t="s">
        <v>2485</v>
      </c>
      <c r="C265" s="15">
        <v>3100</v>
      </c>
      <c r="D265" s="15">
        <v>28</v>
      </c>
      <c r="E265" s="15" t="s">
        <v>2098</v>
      </c>
      <c r="F265" s="15" t="s">
        <v>2169</v>
      </c>
      <c r="G265" s="15" t="s">
        <v>2134</v>
      </c>
      <c r="H265" s="15">
        <v>18</v>
      </c>
      <c r="I265" s="15" t="s">
        <v>2131</v>
      </c>
      <c r="J265" s="15">
        <v>19.899999999999999</v>
      </c>
      <c r="K265" s="15">
        <v>5.0999999999999996</v>
      </c>
      <c r="L265" s="15">
        <v>7.7</v>
      </c>
      <c r="M265" s="15">
        <v>466</v>
      </c>
      <c r="N265" s="15">
        <v>2370</v>
      </c>
    </row>
    <row r="266" spans="1:14">
      <c r="A266" t="s">
        <v>428</v>
      </c>
      <c r="B266" s="15" t="s">
        <v>2486</v>
      </c>
      <c r="C266" s="15">
        <v>3800</v>
      </c>
      <c r="D266" s="15">
        <v>30</v>
      </c>
      <c r="E266" s="15" t="s">
        <v>2098</v>
      </c>
      <c r="F266" s="15" t="s">
        <v>2169</v>
      </c>
      <c r="G266" s="15" t="s">
        <v>2134</v>
      </c>
      <c r="H266" s="15">
        <v>18</v>
      </c>
      <c r="I266" s="15" t="s">
        <v>2131</v>
      </c>
      <c r="J266" s="15">
        <v>21.2</v>
      </c>
      <c r="K266" s="15">
        <v>5.7</v>
      </c>
      <c r="L266" s="15">
        <v>8.6</v>
      </c>
      <c r="M266" s="15">
        <v>572</v>
      </c>
      <c r="N266" s="15">
        <v>2372</v>
      </c>
    </row>
    <row r="267" spans="1:14">
      <c r="A267" t="s">
        <v>428</v>
      </c>
      <c r="B267" s="15" t="s">
        <v>2487</v>
      </c>
      <c r="C267" s="15">
        <v>1130</v>
      </c>
      <c r="D267" s="15">
        <v>16</v>
      </c>
      <c r="E267" s="15" t="s">
        <v>2098</v>
      </c>
      <c r="F267" s="15" t="s">
        <v>2099</v>
      </c>
      <c r="G267" s="15" t="s">
        <v>2225</v>
      </c>
      <c r="H267" s="15">
        <v>14</v>
      </c>
      <c r="I267" s="15" t="s">
        <v>2114</v>
      </c>
      <c r="J267" s="15">
        <v>9</v>
      </c>
      <c r="K267" s="15">
        <v>3.1</v>
      </c>
      <c r="L267" s="15">
        <v>4.7</v>
      </c>
      <c r="M267" s="15">
        <v>340</v>
      </c>
      <c r="N267" s="15">
        <v>2290</v>
      </c>
    </row>
    <row r="268" spans="1:14">
      <c r="A268" t="s">
        <v>428</v>
      </c>
      <c r="B268" s="15" t="s">
        <v>2488</v>
      </c>
      <c r="C268" s="15">
        <v>1250</v>
      </c>
      <c r="D268" s="15">
        <v>14</v>
      </c>
      <c r="E268" s="15" t="s">
        <v>2112</v>
      </c>
      <c r="F268" s="15" t="s">
        <v>2113</v>
      </c>
      <c r="G268" s="15" t="s">
        <v>2143</v>
      </c>
      <c r="H268" s="15">
        <v>20</v>
      </c>
      <c r="I268" s="15" t="s">
        <v>2135</v>
      </c>
      <c r="J268" s="15">
        <v>12.7</v>
      </c>
      <c r="K268" s="15">
        <v>3.2</v>
      </c>
      <c r="L268" s="15">
        <v>4.8</v>
      </c>
      <c r="M268" s="15">
        <v>376</v>
      </c>
      <c r="N268" s="15">
        <v>2291</v>
      </c>
    </row>
    <row r="269" spans="1:14">
      <c r="A269" t="s">
        <v>428</v>
      </c>
      <c r="B269" s="15" t="s">
        <v>2489</v>
      </c>
      <c r="C269" s="15">
        <v>1860</v>
      </c>
      <c r="D269" s="15">
        <v>18</v>
      </c>
      <c r="E269" s="15" t="s">
        <v>2154</v>
      </c>
      <c r="F269" s="15" t="s">
        <v>2142</v>
      </c>
      <c r="G269" s="15" t="s">
        <v>2185</v>
      </c>
      <c r="H269" s="15">
        <v>18</v>
      </c>
      <c r="I269" s="15" t="s">
        <v>2131</v>
      </c>
      <c r="J269" s="15">
        <v>12.8</v>
      </c>
      <c r="K269" s="15">
        <v>3</v>
      </c>
      <c r="L269" s="15">
        <v>4.5</v>
      </c>
      <c r="M269" s="15">
        <v>560</v>
      </c>
      <c r="N269" s="15">
        <v>2291</v>
      </c>
    </row>
    <row r="270" spans="1:14">
      <c r="A270" t="s">
        <v>428</v>
      </c>
      <c r="B270" s="15" t="s">
        <v>2490</v>
      </c>
      <c r="C270" s="15">
        <v>2130</v>
      </c>
      <c r="D270" s="15">
        <v>26</v>
      </c>
      <c r="E270" s="15" t="s">
        <v>2154</v>
      </c>
      <c r="F270" s="15" t="s">
        <v>2112</v>
      </c>
      <c r="G270" s="15" t="s">
        <v>2224</v>
      </c>
      <c r="H270" s="15">
        <v>14</v>
      </c>
      <c r="I270" s="15" t="s">
        <v>2216</v>
      </c>
      <c r="J270" s="15">
        <v>15.5</v>
      </c>
      <c r="K270" s="15">
        <v>4</v>
      </c>
      <c r="L270" s="15">
        <v>6</v>
      </c>
      <c r="M270" s="15">
        <v>642</v>
      </c>
      <c r="N270" s="15">
        <v>2292</v>
      </c>
    </row>
    <row r="271" spans="1:14">
      <c r="A271" t="s">
        <v>428</v>
      </c>
      <c r="B271" s="15" t="s">
        <v>2491</v>
      </c>
      <c r="C271" s="15">
        <v>2110</v>
      </c>
      <c r="D271" s="15">
        <v>20</v>
      </c>
      <c r="E271" s="15" t="s">
        <v>2128</v>
      </c>
      <c r="F271" s="15" t="s">
        <v>2129</v>
      </c>
      <c r="G271" s="15" t="s">
        <v>2100</v>
      </c>
      <c r="H271" s="15">
        <v>16</v>
      </c>
      <c r="I271" s="15" t="s">
        <v>2101</v>
      </c>
      <c r="J271" s="15">
        <v>14.3</v>
      </c>
      <c r="K271" s="15">
        <v>3.6</v>
      </c>
      <c r="L271" s="15">
        <v>5.4</v>
      </c>
      <c r="M271" s="15">
        <v>634</v>
      </c>
      <c r="N271" s="15">
        <v>2293</v>
      </c>
    </row>
    <row r="272" spans="1:14">
      <c r="A272" t="s">
        <v>428</v>
      </c>
      <c r="B272" s="15" t="s">
        <v>2492</v>
      </c>
      <c r="C272" s="15">
        <v>2990</v>
      </c>
      <c r="D272" s="15">
        <v>35</v>
      </c>
      <c r="E272" s="15" t="s">
        <v>2154</v>
      </c>
      <c r="F272" s="15" t="s">
        <v>2154</v>
      </c>
      <c r="G272" s="15" t="s">
        <v>2142</v>
      </c>
      <c r="H272" s="15">
        <v>16</v>
      </c>
      <c r="I272" s="15" t="s">
        <v>2110</v>
      </c>
      <c r="J272" s="15">
        <v>21.5</v>
      </c>
      <c r="K272" s="15">
        <v>5.0999999999999996</v>
      </c>
      <c r="L272" s="15">
        <v>7.7</v>
      </c>
      <c r="M272" s="15">
        <v>900</v>
      </c>
      <c r="N272" s="15">
        <v>2303</v>
      </c>
    </row>
    <row r="273" spans="1:14">
      <c r="A273" t="s">
        <v>428</v>
      </c>
      <c r="B273" s="15" t="s">
        <v>2493</v>
      </c>
      <c r="C273" s="15">
        <v>3000</v>
      </c>
      <c r="D273" s="15">
        <v>45</v>
      </c>
      <c r="E273" s="15" t="s">
        <v>2154</v>
      </c>
      <c r="F273" s="15" t="s">
        <v>2154</v>
      </c>
      <c r="G273" s="15" t="s">
        <v>2112</v>
      </c>
      <c r="H273" s="15">
        <v>18</v>
      </c>
      <c r="I273" s="15" t="s">
        <v>2285</v>
      </c>
      <c r="J273" s="15">
        <v>25.1</v>
      </c>
      <c r="K273" s="15">
        <v>6.5</v>
      </c>
      <c r="L273" s="15">
        <v>9.8000000000000007</v>
      </c>
      <c r="M273" s="15">
        <v>904</v>
      </c>
      <c r="N273" s="15">
        <v>2320</v>
      </c>
    </row>
    <row r="274" spans="1:14">
      <c r="A274" t="s">
        <v>428</v>
      </c>
      <c r="B274" s="15" t="s">
        <v>2494</v>
      </c>
      <c r="C274" s="15">
        <v>4650</v>
      </c>
      <c r="D274" s="15">
        <v>26</v>
      </c>
      <c r="E274" s="15" t="s">
        <v>2125</v>
      </c>
      <c r="F274" s="15" t="s">
        <v>2382</v>
      </c>
      <c r="G274" s="15" t="s">
        <v>2140</v>
      </c>
      <c r="H274" s="15">
        <v>20</v>
      </c>
      <c r="I274" s="15" t="s">
        <v>2135</v>
      </c>
      <c r="J274" s="15">
        <v>22.1</v>
      </c>
      <c r="K274" s="15">
        <v>4.0999999999999996</v>
      </c>
      <c r="L274" s="15">
        <v>6.2</v>
      </c>
      <c r="M274" s="15">
        <v>1398</v>
      </c>
      <c r="N274" s="15">
        <v>2233</v>
      </c>
    </row>
    <row r="275" spans="1:14">
      <c r="A275" t="s">
        <v>428</v>
      </c>
      <c r="B275" s="15" t="s">
        <v>2495</v>
      </c>
      <c r="C275" s="15">
        <v>5190</v>
      </c>
      <c r="D275" s="15">
        <v>48</v>
      </c>
      <c r="E275" s="15" t="s">
        <v>2154</v>
      </c>
      <c r="F275" s="15" t="s">
        <v>2098</v>
      </c>
      <c r="G275" s="15" t="s">
        <v>2496</v>
      </c>
      <c r="H275" s="15">
        <v>16</v>
      </c>
      <c r="I275" s="15" t="s">
        <v>2110</v>
      </c>
      <c r="J275" s="15">
        <v>29.8</v>
      </c>
      <c r="K275" s="15">
        <v>7.6</v>
      </c>
      <c r="L275" s="15">
        <v>11.4</v>
      </c>
      <c r="M275" s="15">
        <v>1562</v>
      </c>
      <c r="N275" s="15">
        <v>2234</v>
      </c>
    </row>
    <row r="276" spans="1:14">
      <c r="A276" t="s">
        <v>428</v>
      </c>
      <c r="B276" s="15" t="s">
        <v>2497</v>
      </c>
      <c r="C276" s="15">
        <v>5800</v>
      </c>
      <c r="D276" s="15">
        <v>50</v>
      </c>
      <c r="E276" s="15" t="s">
        <v>2128</v>
      </c>
      <c r="F276" s="15" t="s">
        <v>2187</v>
      </c>
      <c r="G276" s="15" t="s">
        <v>2109</v>
      </c>
      <c r="H276" s="15">
        <v>18</v>
      </c>
      <c r="I276" s="15" t="s">
        <v>2285</v>
      </c>
      <c r="J276" s="15">
        <v>29.3</v>
      </c>
      <c r="K276" s="15">
        <v>8</v>
      </c>
      <c r="L276" s="15">
        <v>12</v>
      </c>
      <c r="M276" s="15">
        <v>1744</v>
      </c>
      <c r="N276" s="15">
        <v>2246</v>
      </c>
    </row>
    <row r="277" spans="1:14">
      <c r="A277" t="s">
        <v>428</v>
      </c>
      <c r="B277" s="15" t="s">
        <v>2498</v>
      </c>
      <c r="C277" s="15">
        <v>6120</v>
      </c>
      <c r="D277" s="15">
        <v>54</v>
      </c>
      <c r="E277" s="15" t="s">
        <v>2154</v>
      </c>
      <c r="F277" s="15" t="s">
        <v>2108</v>
      </c>
      <c r="G277" s="15" t="s">
        <v>2109</v>
      </c>
      <c r="H277" s="15">
        <v>16</v>
      </c>
      <c r="I277" s="15" t="s">
        <v>2110</v>
      </c>
      <c r="J277" s="15">
        <v>33.6</v>
      </c>
      <c r="K277" s="15">
        <v>8.5</v>
      </c>
      <c r="L277" s="15">
        <v>12.8</v>
      </c>
      <c r="M277" s="15">
        <v>1842</v>
      </c>
      <c r="N277" s="15">
        <v>2249</v>
      </c>
    </row>
    <row r="278" spans="1:14">
      <c r="A278" t="s">
        <v>428</v>
      </c>
      <c r="B278" s="15" t="s">
        <v>2499</v>
      </c>
      <c r="C278" s="15">
        <v>6450</v>
      </c>
      <c r="D278" s="15">
        <v>60</v>
      </c>
      <c r="E278" s="15" t="s">
        <v>2098</v>
      </c>
      <c r="F278" s="15" t="s">
        <v>2279</v>
      </c>
      <c r="G278" s="15" t="s">
        <v>2113</v>
      </c>
      <c r="H278" s="15">
        <v>16</v>
      </c>
      <c r="I278" s="15" t="s">
        <v>2101</v>
      </c>
      <c r="J278" s="15">
        <v>39.4</v>
      </c>
      <c r="K278" s="15">
        <v>9.1</v>
      </c>
      <c r="L278" s="15">
        <v>13.7</v>
      </c>
      <c r="M278" s="15">
        <v>1942</v>
      </c>
      <c r="N278" s="15">
        <v>2255</v>
      </c>
    </row>
    <row r="279" spans="1:14">
      <c r="A279" t="s">
        <v>428</v>
      </c>
      <c r="B279" s="15" t="s">
        <v>2500</v>
      </c>
      <c r="C279" s="15">
        <v>6880</v>
      </c>
      <c r="D279" s="15">
        <v>65</v>
      </c>
      <c r="E279" s="15" t="s">
        <v>2154</v>
      </c>
      <c r="F279" s="15" t="s">
        <v>2154</v>
      </c>
      <c r="G279" s="15" t="s">
        <v>2142</v>
      </c>
      <c r="H279" s="15">
        <v>18</v>
      </c>
      <c r="I279" s="15" t="s">
        <v>2285</v>
      </c>
      <c r="J279" s="15">
        <v>36.200000000000003</v>
      </c>
      <c r="K279" s="15">
        <v>9.6999999999999993</v>
      </c>
      <c r="L279" s="15">
        <v>14.6</v>
      </c>
      <c r="M279" s="15">
        <v>2070</v>
      </c>
      <c r="N279" s="15">
        <v>2258</v>
      </c>
    </row>
    <row r="280" spans="1:14">
      <c r="A280" t="s">
        <v>428</v>
      </c>
      <c r="B280" s="15" t="s">
        <v>2501</v>
      </c>
      <c r="C280" s="15">
        <v>7950</v>
      </c>
      <c r="D280" s="15">
        <v>70</v>
      </c>
      <c r="E280" s="15" t="s">
        <v>2154</v>
      </c>
      <c r="F280" s="15" t="s">
        <v>2112</v>
      </c>
      <c r="G280" s="15" t="s">
        <v>2224</v>
      </c>
      <c r="H280" s="15">
        <v>14</v>
      </c>
      <c r="I280" s="15" t="s">
        <v>2216</v>
      </c>
      <c r="J280" s="15">
        <v>39.9</v>
      </c>
      <c r="K280" s="15">
        <v>10.9</v>
      </c>
      <c r="L280" s="15">
        <v>16.399999999999999</v>
      </c>
      <c r="M280" s="15">
        <v>2392</v>
      </c>
      <c r="N280" s="15">
        <v>2261</v>
      </c>
    </row>
    <row r="281" spans="1:14">
      <c r="A281" t="s">
        <v>3822</v>
      </c>
      <c r="B281" s="15" t="s">
        <v>2502</v>
      </c>
      <c r="C281" s="15">
        <v>150</v>
      </c>
      <c r="D281" s="15">
        <v>4</v>
      </c>
      <c r="E281" s="15" t="s">
        <v>2154</v>
      </c>
      <c r="F281" s="15" t="s">
        <v>2154</v>
      </c>
      <c r="G281" s="15" t="s">
        <v>2154</v>
      </c>
      <c r="H281" s="15">
        <v>10</v>
      </c>
      <c r="I281" s="15" t="s">
        <v>396</v>
      </c>
      <c r="J281" s="15">
        <v>0.7</v>
      </c>
      <c r="K281" s="15">
        <v>0.3</v>
      </c>
      <c r="L281" s="15">
        <v>0.6</v>
      </c>
      <c r="M281" s="15">
        <v>23</v>
      </c>
      <c r="N281" s="15">
        <v>2225</v>
      </c>
    </row>
    <row r="282" spans="1:14">
      <c r="A282" t="s">
        <v>3822</v>
      </c>
      <c r="B282" s="15" t="s">
        <v>2503</v>
      </c>
      <c r="C282" s="15">
        <v>180</v>
      </c>
      <c r="D282" s="15">
        <v>4</v>
      </c>
      <c r="E282" s="15" t="s">
        <v>2154</v>
      </c>
      <c r="F282" s="15" t="s">
        <v>2154</v>
      </c>
      <c r="G282" s="15" t="s">
        <v>2112</v>
      </c>
      <c r="H282" s="15">
        <v>10</v>
      </c>
      <c r="I282" s="15" t="s">
        <v>2096</v>
      </c>
      <c r="J282" s="15">
        <v>1.4</v>
      </c>
      <c r="K282" s="15">
        <v>0.4</v>
      </c>
      <c r="L282" s="15">
        <v>0.8</v>
      </c>
      <c r="M282" s="15">
        <v>27</v>
      </c>
      <c r="N282" s="15">
        <v>2230</v>
      </c>
    </row>
    <row r="283" spans="1:14">
      <c r="A283" t="s">
        <v>3822</v>
      </c>
      <c r="B283" s="15" t="s">
        <v>2504</v>
      </c>
      <c r="C283" s="15">
        <v>210</v>
      </c>
      <c r="D283" s="15">
        <v>5</v>
      </c>
      <c r="E283" s="15" t="s">
        <v>2154</v>
      </c>
      <c r="F283" s="15" t="s">
        <v>2154</v>
      </c>
      <c r="G283" s="15" t="s">
        <v>2116</v>
      </c>
      <c r="H283" s="15">
        <v>12</v>
      </c>
      <c r="I283" s="15" t="s">
        <v>2505</v>
      </c>
      <c r="J283" s="15">
        <v>2.7</v>
      </c>
      <c r="K283" s="15">
        <v>0.6</v>
      </c>
      <c r="L283" s="15">
        <v>1.2</v>
      </c>
      <c r="M283" s="15">
        <v>32</v>
      </c>
      <c r="N283" s="15">
        <v>2237</v>
      </c>
    </row>
    <row r="284" spans="1:14">
      <c r="A284" t="s">
        <v>3822</v>
      </c>
      <c r="B284" s="15" t="s">
        <v>2506</v>
      </c>
      <c r="C284" s="15">
        <v>450</v>
      </c>
      <c r="D284" s="15">
        <v>4</v>
      </c>
      <c r="E284" s="15" t="s">
        <v>2154</v>
      </c>
      <c r="F284" s="15" t="s">
        <v>2154</v>
      </c>
      <c r="G284" s="15" t="s">
        <v>2112</v>
      </c>
      <c r="H284" s="15">
        <v>10</v>
      </c>
      <c r="I284" s="15" t="s">
        <v>2106</v>
      </c>
      <c r="J284" s="15">
        <v>2</v>
      </c>
      <c r="K284" s="15">
        <v>0.6</v>
      </c>
      <c r="L284" s="15">
        <v>1.2</v>
      </c>
      <c r="M284" s="15">
        <v>38</v>
      </c>
      <c r="N284" s="15">
        <v>2240</v>
      </c>
    </row>
    <row r="285" spans="1:14">
      <c r="A285" t="s">
        <v>3822</v>
      </c>
      <c r="B285" s="15" t="s">
        <v>2507</v>
      </c>
      <c r="C285" s="15">
        <v>575</v>
      </c>
      <c r="D285" s="15">
        <v>4</v>
      </c>
      <c r="E285" s="15" t="s">
        <v>2154</v>
      </c>
      <c r="F285" s="15" t="s">
        <v>2112</v>
      </c>
      <c r="G285" s="15" t="s">
        <v>2167</v>
      </c>
      <c r="H285" s="15">
        <v>18</v>
      </c>
      <c r="I285" s="15" t="s">
        <v>2285</v>
      </c>
      <c r="J285" s="15">
        <v>3.1</v>
      </c>
      <c r="K285" s="15">
        <v>0.8</v>
      </c>
      <c r="L285" s="15">
        <v>1.6</v>
      </c>
      <c r="M285" s="15">
        <v>86</v>
      </c>
      <c r="N285" s="15">
        <v>2242</v>
      </c>
    </row>
    <row r="286" spans="1:14">
      <c r="A286" t="s">
        <v>3822</v>
      </c>
      <c r="B286" s="15" t="s">
        <v>2508</v>
      </c>
      <c r="C286" s="15">
        <v>600</v>
      </c>
      <c r="D286" s="15">
        <v>6</v>
      </c>
      <c r="E286" s="15" t="s">
        <v>2154</v>
      </c>
      <c r="F286" s="15" t="s">
        <v>2193</v>
      </c>
      <c r="G286" s="15" t="s">
        <v>2154</v>
      </c>
      <c r="H286" s="15">
        <v>18</v>
      </c>
      <c r="I286" s="15" t="s">
        <v>2131</v>
      </c>
      <c r="J286" s="15">
        <v>5.0999999999999996</v>
      </c>
      <c r="K286" s="15">
        <v>0.9</v>
      </c>
      <c r="L286" s="15">
        <v>1.8</v>
      </c>
      <c r="M286" s="15">
        <v>90</v>
      </c>
      <c r="N286" s="15">
        <v>2242</v>
      </c>
    </row>
    <row r="287" spans="1:14">
      <c r="A287" t="s">
        <v>3822</v>
      </c>
      <c r="B287" s="15" t="s">
        <v>2509</v>
      </c>
      <c r="C287" s="15">
        <v>350</v>
      </c>
      <c r="D287" s="15">
        <v>7</v>
      </c>
      <c r="E287" s="15" t="s">
        <v>2154</v>
      </c>
      <c r="F287" s="15" t="s">
        <v>2098</v>
      </c>
      <c r="G287" s="15" t="s">
        <v>2099</v>
      </c>
      <c r="H287" s="15">
        <v>12</v>
      </c>
      <c r="I287" s="15" t="s">
        <v>2384</v>
      </c>
      <c r="J287" s="15">
        <v>3.8</v>
      </c>
      <c r="K287" s="15">
        <v>1.1000000000000001</v>
      </c>
      <c r="L287" s="15">
        <v>2.2000000000000002</v>
      </c>
      <c r="M287" s="15">
        <v>53</v>
      </c>
      <c r="N287" s="15">
        <v>2248</v>
      </c>
    </row>
    <row r="288" spans="1:14">
      <c r="A288" t="s">
        <v>3822</v>
      </c>
      <c r="B288" s="15" t="s">
        <v>2510</v>
      </c>
      <c r="C288" s="15">
        <v>800</v>
      </c>
      <c r="D288" s="15">
        <v>7</v>
      </c>
      <c r="E288" s="15" t="s">
        <v>2138</v>
      </c>
      <c r="F288" s="15" t="s">
        <v>2139</v>
      </c>
      <c r="G288" s="15" t="s">
        <v>2140</v>
      </c>
      <c r="H288" s="15">
        <v>20</v>
      </c>
      <c r="I288" s="15" t="s">
        <v>2123</v>
      </c>
      <c r="J288" s="15">
        <v>6.1</v>
      </c>
      <c r="K288" s="15">
        <v>1.6</v>
      </c>
      <c r="L288" s="15">
        <v>3.2</v>
      </c>
      <c r="M288" s="15">
        <v>120</v>
      </c>
      <c r="N288" s="15">
        <v>2248</v>
      </c>
    </row>
    <row r="289" spans="1:14">
      <c r="A289" t="s">
        <v>3822</v>
      </c>
      <c r="B289" s="15" t="s">
        <v>2511</v>
      </c>
      <c r="C289" s="15">
        <v>600</v>
      </c>
      <c r="D289" s="15">
        <v>5</v>
      </c>
      <c r="E289" s="15" t="s">
        <v>2138</v>
      </c>
      <c r="F289" s="15" t="s">
        <v>2139</v>
      </c>
      <c r="G289" s="15" t="s">
        <v>2140</v>
      </c>
      <c r="H289" s="15">
        <v>20</v>
      </c>
      <c r="I289" s="15" t="s">
        <v>2135</v>
      </c>
      <c r="J289" s="15">
        <v>5</v>
      </c>
      <c r="K289" s="15">
        <v>1.3</v>
      </c>
      <c r="L289" s="15">
        <v>2.6</v>
      </c>
      <c r="M289" s="15">
        <v>90</v>
      </c>
      <c r="N289" s="15">
        <v>2249</v>
      </c>
    </row>
    <row r="290" spans="1:14">
      <c r="A290" t="s">
        <v>3822</v>
      </c>
      <c r="B290" s="15" t="s">
        <v>2512</v>
      </c>
      <c r="C290" s="15">
        <v>300</v>
      </c>
      <c r="D290" s="15">
        <v>3</v>
      </c>
      <c r="E290" s="15" t="s">
        <v>2154</v>
      </c>
      <c r="F290" s="15" t="s">
        <v>2154</v>
      </c>
      <c r="G290" s="15" t="s">
        <v>2098</v>
      </c>
      <c r="H290" s="15">
        <v>6</v>
      </c>
      <c r="I290" s="15" t="s">
        <v>398</v>
      </c>
      <c r="J290" s="15">
        <v>0.7</v>
      </c>
      <c r="K290" s="15">
        <v>0.5</v>
      </c>
      <c r="L290" s="15">
        <v>1</v>
      </c>
      <c r="M290" s="15">
        <v>45</v>
      </c>
      <c r="N290" s="15">
        <v>2250</v>
      </c>
    </row>
    <row r="291" spans="1:14">
      <c r="A291" t="s">
        <v>3822</v>
      </c>
      <c r="B291" s="15" t="s">
        <v>2513</v>
      </c>
      <c r="C291" s="15">
        <v>340</v>
      </c>
      <c r="D291" s="15">
        <v>5</v>
      </c>
      <c r="E291" s="15" t="s">
        <v>2154</v>
      </c>
      <c r="F291" s="15" t="s">
        <v>2089</v>
      </c>
      <c r="G291" s="15" t="s">
        <v>2444</v>
      </c>
      <c r="H291" s="15">
        <v>8</v>
      </c>
      <c r="I291" s="15" t="s">
        <v>2202</v>
      </c>
      <c r="J291" s="15">
        <v>1.7</v>
      </c>
      <c r="K291" s="15">
        <v>0.6</v>
      </c>
      <c r="L291" s="15">
        <v>1.2</v>
      </c>
      <c r="M291" s="15">
        <v>54</v>
      </c>
      <c r="N291" s="15">
        <v>2252</v>
      </c>
    </row>
    <row r="292" spans="1:14">
      <c r="A292" t="s">
        <v>3822</v>
      </c>
      <c r="B292" s="15" t="s">
        <v>2514</v>
      </c>
      <c r="C292" s="15">
        <v>700</v>
      </c>
      <c r="D292" s="15">
        <v>9</v>
      </c>
      <c r="E292" s="15" t="s">
        <v>2103</v>
      </c>
      <c r="F292" s="15" t="s">
        <v>2104</v>
      </c>
      <c r="G292" s="15" t="s">
        <v>2105</v>
      </c>
      <c r="H292" s="15">
        <v>10</v>
      </c>
      <c r="I292" s="15" t="s">
        <v>2220</v>
      </c>
      <c r="J292" s="15">
        <v>3.7</v>
      </c>
      <c r="K292" s="15">
        <v>1</v>
      </c>
      <c r="L292" s="15">
        <v>2</v>
      </c>
      <c r="M292" s="15">
        <v>105</v>
      </c>
      <c r="N292" s="15">
        <v>2253</v>
      </c>
    </row>
    <row r="293" spans="1:14">
      <c r="A293" t="s">
        <v>3822</v>
      </c>
      <c r="B293" s="15" t="s">
        <v>2515</v>
      </c>
      <c r="C293" s="15">
        <v>520</v>
      </c>
      <c r="D293" s="15">
        <v>5</v>
      </c>
      <c r="E293" s="15" t="s">
        <v>2138</v>
      </c>
      <c r="F293" s="15" t="s">
        <v>2139</v>
      </c>
      <c r="G293" s="15" t="s">
        <v>2398</v>
      </c>
      <c r="H293" s="15">
        <v>22</v>
      </c>
      <c r="I293" s="15" t="s">
        <v>71</v>
      </c>
      <c r="J293" s="15">
        <v>5.7</v>
      </c>
      <c r="K293" s="15">
        <v>1.6</v>
      </c>
      <c r="L293" s="15">
        <v>3.2</v>
      </c>
      <c r="M293" s="15">
        <v>78</v>
      </c>
      <c r="N293" s="15">
        <v>2254</v>
      </c>
    </row>
    <row r="294" spans="1:14">
      <c r="A294" t="s">
        <v>3822</v>
      </c>
      <c r="B294" s="15" t="s">
        <v>2516</v>
      </c>
      <c r="C294" s="15">
        <v>660</v>
      </c>
      <c r="D294" s="15">
        <v>8</v>
      </c>
      <c r="E294" s="15" t="s">
        <v>2154</v>
      </c>
      <c r="F294" s="15" t="s">
        <v>2098</v>
      </c>
      <c r="G294" s="15" t="s">
        <v>2154</v>
      </c>
      <c r="H294" s="15">
        <v>6</v>
      </c>
      <c r="I294" s="15" t="s">
        <v>2275</v>
      </c>
      <c r="J294" s="15">
        <v>2.1</v>
      </c>
      <c r="K294" s="15">
        <v>0.6</v>
      </c>
      <c r="L294" s="15">
        <v>1.2</v>
      </c>
      <c r="M294" s="15">
        <v>99</v>
      </c>
      <c r="N294" s="15">
        <v>2256</v>
      </c>
    </row>
    <row r="295" spans="1:14">
      <c r="A295" t="s">
        <v>3822</v>
      </c>
      <c r="B295" s="15" t="s">
        <v>2517</v>
      </c>
      <c r="C295" s="15">
        <v>960</v>
      </c>
      <c r="D295" s="15">
        <v>10</v>
      </c>
      <c r="E295" s="15" t="s">
        <v>2154</v>
      </c>
      <c r="F295" s="15" t="s">
        <v>2193</v>
      </c>
      <c r="G295" s="15" t="s">
        <v>2154</v>
      </c>
      <c r="H295" s="15">
        <v>18</v>
      </c>
      <c r="I295" s="15" t="s">
        <v>2131</v>
      </c>
      <c r="J295" s="15">
        <v>7.6</v>
      </c>
      <c r="K295" s="15">
        <v>2.2000000000000002</v>
      </c>
      <c r="L295" s="15">
        <v>4.4000000000000004</v>
      </c>
      <c r="M295" s="15">
        <v>144</v>
      </c>
      <c r="N295" s="15">
        <v>2279</v>
      </c>
    </row>
    <row r="296" spans="1:14">
      <c r="A296" t="s">
        <v>3822</v>
      </c>
      <c r="B296" s="15" t="s">
        <v>2518</v>
      </c>
      <c r="C296" s="15">
        <v>380</v>
      </c>
      <c r="D296" s="15">
        <v>6</v>
      </c>
      <c r="E296" s="15" t="s">
        <v>2125</v>
      </c>
      <c r="F296" s="15" t="s">
        <v>2298</v>
      </c>
      <c r="G296" s="15" t="s">
        <v>2270</v>
      </c>
      <c r="H296" s="15">
        <v>24</v>
      </c>
      <c r="I296" s="15" t="s">
        <v>2519</v>
      </c>
      <c r="J296" s="15">
        <v>7.1</v>
      </c>
      <c r="K296" s="15">
        <v>1.2</v>
      </c>
      <c r="L296" s="15">
        <v>2.4</v>
      </c>
      <c r="M296" s="15">
        <v>57</v>
      </c>
      <c r="N296" s="15">
        <v>2284</v>
      </c>
    </row>
    <row r="297" spans="1:14">
      <c r="A297" t="s">
        <v>3822</v>
      </c>
      <c r="B297" s="15" t="s">
        <v>2520</v>
      </c>
      <c r="C297" s="15">
        <v>420</v>
      </c>
      <c r="D297" s="15">
        <v>9</v>
      </c>
      <c r="E297" s="15" t="s">
        <v>2116</v>
      </c>
      <c r="F297" s="15" t="s">
        <v>2448</v>
      </c>
      <c r="G297" s="15" t="s">
        <v>2270</v>
      </c>
      <c r="H297" s="15">
        <v>22</v>
      </c>
      <c r="I297" s="15" t="s">
        <v>2521</v>
      </c>
      <c r="J297" s="15">
        <v>9.1</v>
      </c>
      <c r="K297" s="15">
        <v>0.9</v>
      </c>
      <c r="L297" s="15">
        <v>1.8</v>
      </c>
      <c r="M297" s="15">
        <v>63</v>
      </c>
      <c r="N297" s="15">
        <v>2285</v>
      </c>
    </row>
    <row r="298" spans="1:14">
      <c r="A298" t="s">
        <v>3822</v>
      </c>
      <c r="B298" s="15" t="s">
        <v>2522</v>
      </c>
      <c r="C298" s="15">
        <v>700</v>
      </c>
      <c r="D298" s="15">
        <v>11</v>
      </c>
      <c r="E298" s="15" t="s">
        <v>2138</v>
      </c>
      <c r="F298" s="15" t="s">
        <v>2139</v>
      </c>
      <c r="G298" s="15" t="s">
        <v>2140</v>
      </c>
      <c r="H298" s="15">
        <v>20</v>
      </c>
      <c r="I298" s="15" t="s">
        <v>2123</v>
      </c>
      <c r="J298" s="15">
        <v>8.9</v>
      </c>
      <c r="K298" s="15">
        <v>1.6</v>
      </c>
      <c r="L298" s="15">
        <v>3.2</v>
      </c>
      <c r="M298" s="15">
        <v>105</v>
      </c>
      <c r="N298" s="15">
        <v>2293</v>
      </c>
    </row>
    <row r="299" spans="1:14">
      <c r="A299" t="s">
        <v>3822</v>
      </c>
      <c r="B299" s="15" t="s">
        <v>2523</v>
      </c>
      <c r="C299" s="15">
        <v>850</v>
      </c>
      <c r="D299" s="15">
        <v>12</v>
      </c>
      <c r="E299" s="15" t="s">
        <v>2142</v>
      </c>
      <c r="F299" s="15" t="s">
        <v>2185</v>
      </c>
      <c r="G299" s="15" t="s">
        <v>2524</v>
      </c>
      <c r="H299" s="15">
        <v>22</v>
      </c>
      <c r="I299" s="15" t="s">
        <v>2521</v>
      </c>
      <c r="J299" s="15">
        <v>11.5</v>
      </c>
      <c r="K299" s="15">
        <v>2.2999999999999998</v>
      </c>
      <c r="L299" s="15">
        <v>4.5999999999999996</v>
      </c>
      <c r="M299" s="15">
        <v>128</v>
      </c>
      <c r="N299" s="15">
        <v>2303</v>
      </c>
    </row>
    <row r="300" spans="1:14">
      <c r="A300" t="s">
        <v>3822</v>
      </c>
      <c r="B300" s="15" t="s">
        <v>2525</v>
      </c>
      <c r="C300" s="15">
        <v>1100</v>
      </c>
      <c r="D300" s="15">
        <v>15</v>
      </c>
      <c r="E300" s="15" t="s">
        <v>2138</v>
      </c>
      <c r="F300" s="15" t="s">
        <v>2139</v>
      </c>
      <c r="G300" s="15" t="s">
        <v>2398</v>
      </c>
      <c r="H300" s="15">
        <v>22</v>
      </c>
      <c r="I300" s="15" t="s">
        <v>71</v>
      </c>
      <c r="J300" s="15">
        <v>13.5</v>
      </c>
      <c r="K300" s="15">
        <v>4.8</v>
      </c>
      <c r="L300" s="15">
        <v>9.6</v>
      </c>
      <c r="M300" s="15">
        <v>166</v>
      </c>
      <c r="N300" s="15">
        <v>2320</v>
      </c>
    </row>
    <row r="301" spans="1:14">
      <c r="A301" t="s">
        <v>3822</v>
      </c>
      <c r="B301" s="15" t="s">
        <v>2526</v>
      </c>
      <c r="C301" s="15">
        <v>930</v>
      </c>
      <c r="D301" s="15">
        <v>17</v>
      </c>
      <c r="E301" s="15" t="s">
        <v>2154</v>
      </c>
      <c r="F301" s="15" t="s">
        <v>2154</v>
      </c>
      <c r="G301" s="15" t="s">
        <v>2193</v>
      </c>
      <c r="H301" s="15">
        <v>20</v>
      </c>
      <c r="I301" s="15" t="s">
        <v>2135</v>
      </c>
      <c r="J301" s="15">
        <v>13.5</v>
      </c>
      <c r="K301" s="15">
        <v>3.5</v>
      </c>
      <c r="L301" s="15">
        <v>7</v>
      </c>
      <c r="M301" s="15">
        <v>140</v>
      </c>
      <c r="N301" s="15">
        <v>2336</v>
      </c>
    </row>
    <row r="302" spans="1:14">
      <c r="A302" t="s">
        <v>3822</v>
      </c>
      <c r="B302" s="15" t="s">
        <v>2527</v>
      </c>
      <c r="C302" s="15">
        <v>1196</v>
      </c>
      <c r="D302" s="15">
        <v>22</v>
      </c>
      <c r="E302" s="15" t="s">
        <v>2154</v>
      </c>
      <c r="F302" s="15" t="s">
        <v>2142</v>
      </c>
      <c r="G302" s="15" t="s">
        <v>2154</v>
      </c>
      <c r="H302" s="15">
        <v>16</v>
      </c>
      <c r="I302" s="15" t="s">
        <v>2101</v>
      </c>
      <c r="J302" s="15">
        <v>14.8</v>
      </c>
      <c r="K302" s="15">
        <v>4.7</v>
      </c>
      <c r="L302" s="15">
        <v>9.4</v>
      </c>
      <c r="M302" s="15">
        <v>180</v>
      </c>
      <c r="N302" s="15">
        <v>2337</v>
      </c>
    </row>
    <row r="303" spans="1:14">
      <c r="A303" t="s">
        <v>3822</v>
      </c>
      <c r="B303" s="15" t="s">
        <v>2528</v>
      </c>
      <c r="C303" s="15">
        <v>545</v>
      </c>
      <c r="D303" s="15">
        <v>10</v>
      </c>
      <c r="E303" s="15" t="s">
        <v>2116</v>
      </c>
      <c r="F303" s="15" t="s">
        <v>2130</v>
      </c>
      <c r="G303" s="15" t="s">
        <v>2122</v>
      </c>
      <c r="H303" s="15">
        <v>20</v>
      </c>
      <c r="I303" s="15" t="s">
        <v>2123</v>
      </c>
      <c r="J303" s="15">
        <v>8.4</v>
      </c>
      <c r="K303" s="15">
        <v>2.2999999999999998</v>
      </c>
      <c r="L303" s="15">
        <v>4.5999999999999996</v>
      </c>
      <c r="M303" s="15">
        <v>82</v>
      </c>
      <c r="N303" s="15">
        <v>2338</v>
      </c>
    </row>
    <row r="304" spans="1:14">
      <c r="A304" t="s">
        <v>3822</v>
      </c>
      <c r="B304" s="15" t="s">
        <v>2529</v>
      </c>
      <c r="C304" s="15">
        <v>490</v>
      </c>
      <c r="D304" s="15">
        <v>9</v>
      </c>
      <c r="E304" s="15" t="s">
        <v>2142</v>
      </c>
      <c r="F304" s="15" t="s">
        <v>2210</v>
      </c>
      <c r="G304" s="15" t="s">
        <v>2121</v>
      </c>
      <c r="H304" s="15">
        <v>18</v>
      </c>
      <c r="I304" s="15" t="s">
        <v>2131</v>
      </c>
      <c r="J304" s="15">
        <v>7.4</v>
      </c>
      <c r="K304" s="15">
        <v>2.5</v>
      </c>
      <c r="L304" s="15">
        <v>5</v>
      </c>
      <c r="M304" s="15">
        <v>74</v>
      </c>
      <c r="N304" s="15">
        <v>2340</v>
      </c>
    </row>
    <row r="305" spans="1:14">
      <c r="A305" t="s">
        <v>3822</v>
      </c>
      <c r="B305" s="15" t="s">
        <v>2530</v>
      </c>
      <c r="C305" s="15">
        <v>649</v>
      </c>
      <c r="D305" s="15">
        <v>12</v>
      </c>
      <c r="E305" s="15" t="s">
        <v>2138</v>
      </c>
      <c r="F305" s="15" t="s">
        <v>2304</v>
      </c>
      <c r="G305" s="15" t="s">
        <v>2143</v>
      </c>
      <c r="H305" s="15">
        <v>24</v>
      </c>
      <c r="I305" s="15" t="s">
        <v>2118</v>
      </c>
      <c r="J305" s="15">
        <v>11</v>
      </c>
      <c r="K305" s="15">
        <v>2.6</v>
      </c>
      <c r="L305" s="15">
        <v>5.2</v>
      </c>
      <c r="M305" s="15">
        <v>98</v>
      </c>
      <c r="N305" s="15">
        <v>2341</v>
      </c>
    </row>
    <row r="306" spans="1:14">
      <c r="A306" t="s">
        <v>3822</v>
      </c>
      <c r="B306" s="15" t="s">
        <v>2529</v>
      </c>
      <c r="C306" s="15">
        <v>1186</v>
      </c>
      <c r="D306" s="15">
        <v>24</v>
      </c>
      <c r="E306" s="15" t="s">
        <v>2531</v>
      </c>
      <c r="F306" s="15" t="s">
        <v>2251</v>
      </c>
      <c r="G306" s="15" t="s">
        <v>2532</v>
      </c>
      <c r="H306" s="15">
        <v>18</v>
      </c>
      <c r="I306" s="15" t="s">
        <v>2131</v>
      </c>
      <c r="J306" s="15">
        <v>16.399999999999999</v>
      </c>
      <c r="K306" s="15">
        <v>5.3</v>
      </c>
      <c r="L306" s="15">
        <v>10.6</v>
      </c>
      <c r="M306" s="15">
        <v>179</v>
      </c>
      <c r="N306" s="15">
        <v>2341</v>
      </c>
    </row>
    <row r="307" spans="1:14">
      <c r="A307" t="s">
        <v>3822</v>
      </c>
      <c r="B307" s="15" t="s">
        <v>2533</v>
      </c>
      <c r="C307" s="15">
        <v>710</v>
      </c>
      <c r="D307" s="15">
        <v>13</v>
      </c>
      <c r="E307" s="15" t="s">
        <v>2138</v>
      </c>
      <c r="F307" s="15" t="s">
        <v>2095</v>
      </c>
      <c r="G307" s="15" t="s">
        <v>2534</v>
      </c>
      <c r="H307" s="15">
        <v>24</v>
      </c>
      <c r="I307" s="15" t="s">
        <v>2118</v>
      </c>
      <c r="J307" s="15">
        <v>11.8</v>
      </c>
      <c r="K307" s="15">
        <v>2.9</v>
      </c>
      <c r="L307" s="15">
        <v>5.8</v>
      </c>
      <c r="M307" s="15">
        <v>107</v>
      </c>
      <c r="N307" s="15">
        <v>2342</v>
      </c>
    </row>
    <row r="308" spans="1:14">
      <c r="A308" t="s">
        <v>3822</v>
      </c>
      <c r="B308" s="15" t="s">
        <v>2535</v>
      </c>
      <c r="C308" s="15">
        <v>1083</v>
      </c>
      <c r="D308" s="15">
        <v>20</v>
      </c>
      <c r="E308" s="15" t="s">
        <v>2138</v>
      </c>
      <c r="F308" s="15" t="s">
        <v>2139</v>
      </c>
      <c r="G308" s="15" t="s">
        <v>2398</v>
      </c>
      <c r="H308" s="15">
        <v>22</v>
      </c>
      <c r="I308" s="15" t="s">
        <v>71</v>
      </c>
      <c r="J308" s="15">
        <v>17.5</v>
      </c>
      <c r="K308" s="15">
        <v>4.3</v>
      </c>
      <c r="L308" s="15">
        <v>8.6</v>
      </c>
      <c r="M308" s="15">
        <v>164</v>
      </c>
      <c r="N308" s="15">
        <v>2342</v>
      </c>
    </row>
    <row r="309" spans="1:14">
      <c r="A309" t="s">
        <v>3822</v>
      </c>
      <c r="B309" s="15" t="s">
        <v>2536</v>
      </c>
      <c r="C309" s="15">
        <v>1355</v>
      </c>
      <c r="D309" s="15">
        <v>25</v>
      </c>
      <c r="E309" s="15" t="s">
        <v>2112</v>
      </c>
      <c r="F309" s="15" t="s">
        <v>2338</v>
      </c>
      <c r="G309" s="15" t="s">
        <v>2140</v>
      </c>
      <c r="H309" s="15">
        <v>20</v>
      </c>
      <c r="I309" s="15" t="s">
        <v>2123</v>
      </c>
      <c r="J309" s="15">
        <v>18.5</v>
      </c>
      <c r="K309" s="15">
        <v>5</v>
      </c>
      <c r="L309" s="15">
        <v>10</v>
      </c>
      <c r="M309" s="15">
        <v>205</v>
      </c>
      <c r="N309" s="15">
        <v>2344</v>
      </c>
    </row>
    <row r="310" spans="1:14">
      <c r="A310" t="s">
        <v>3822</v>
      </c>
      <c r="B310" s="15" t="s">
        <v>2537</v>
      </c>
      <c r="C310" s="15">
        <v>976</v>
      </c>
      <c r="D310" s="15">
        <v>18</v>
      </c>
      <c r="E310" s="15" t="s">
        <v>2154</v>
      </c>
      <c r="F310" s="15" t="s">
        <v>2120</v>
      </c>
      <c r="G310" s="15" t="s">
        <v>2262</v>
      </c>
      <c r="H310" s="15">
        <v>20</v>
      </c>
      <c r="I310" s="15" t="s">
        <v>2135</v>
      </c>
      <c r="J310" s="15">
        <v>15</v>
      </c>
      <c r="K310" s="15">
        <v>3.8</v>
      </c>
      <c r="L310" s="15">
        <v>7.6</v>
      </c>
      <c r="M310" s="15">
        <v>147</v>
      </c>
      <c r="N310" s="15">
        <v>2345</v>
      </c>
    </row>
    <row r="311" spans="1:14">
      <c r="A311" t="s">
        <v>3822</v>
      </c>
      <c r="B311" s="15" t="s">
        <v>2538</v>
      </c>
      <c r="C311" s="15">
        <v>542</v>
      </c>
      <c r="D311" s="15">
        <v>10</v>
      </c>
      <c r="E311" s="15" t="s">
        <v>2125</v>
      </c>
      <c r="F311" s="15" t="s">
        <v>2539</v>
      </c>
      <c r="G311" s="15" t="s">
        <v>2540</v>
      </c>
      <c r="H311" s="15">
        <v>24</v>
      </c>
      <c r="I311" s="15" t="s">
        <v>2118</v>
      </c>
      <c r="J311" s="15">
        <v>9.8000000000000007</v>
      </c>
      <c r="K311" s="15">
        <v>2</v>
      </c>
      <c r="L311" s="15">
        <v>4</v>
      </c>
      <c r="M311" s="15">
        <v>82</v>
      </c>
      <c r="N311" s="15">
        <v>2346</v>
      </c>
    </row>
    <row r="312" spans="1:14">
      <c r="A312" t="s">
        <v>3822</v>
      </c>
      <c r="B312" s="15" t="s">
        <v>2541</v>
      </c>
      <c r="C312" s="15">
        <v>869</v>
      </c>
      <c r="D312" s="15">
        <v>16</v>
      </c>
      <c r="E312" s="15" t="s">
        <v>2108</v>
      </c>
      <c r="F312" s="15" t="s">
        <v>2105</v>
      </c>
      <c r="G312" s="15" t="s">
        <v>2224</v>
      </c>
      <c r="H312" s="15">
        <v>12</v>
      </c>
      <c r="I312" s="15" t="s">
        <v>2384</v>
      </c>
      <c r="J312" s="15">
        <v>8.1</v>
      </c>
      <c r="K312" s="15">
        <v>3.7</v>
      </c>
      <c r="L312" s="15">
        <v>7.4</v>
      </c>
      <c r="M312" s="15">
        <v>131</v>
      </c>
      <c r="N312" s="15">
        <v>2348</v>
      </c>
    </row>
    <row r="313" spans="1:14">
      <c r="A313" t="s">
        <v>3822</v>
      </c>
      <c r="B313" s="15" t="s">
        <v>2542</v>
      </c>
      <c r="C313" s="15">
        <v>2063</v>
      </c>
      <c r="D313" s="15">
        <v>38</v>
      </c>
      <c r="E313" s="15" t="s">
        <v>2531</v>
      </c>
      <c r="F313" s="15" t="s">
        <v>2120</v>
      </c>
      <c r="G313" s="15" t="s">
        <v>2531</v>
      </c>
      <c r="H313" s="15">
        <v>18</v>
      </c>
      <c r="I313" s="15" t="s">
        <v>2131</v>
      </c>
      <c r="J313" s="15">
        <v>25.3</v>
      </c>
      <c r="K313" s="15">
        <v>7.5</v>
      </c>
      <c r="L313" s="15">
        <v>15</v>
      </c>
      <c r="M313" s="15">
        <v>311</v>
      </c>
      <c r="N313" s="15">
        <v>2349</v>
      </c>
    </row>
    <row r="314" spans="1:14">
      <c r="A314" t="s">
        <v>3822</v>
      </c>
      <c r="B314" s="15" t="s">
        <v>2543</v>
      </c>
      <c r="C314" s="15">
        <v>1497</v>
      </c>
      <c r="D314" s="15">
        <v>28</v>
      </c>
      <c r="E314" s="15" t="s">
        <v>2098</v>
      </c>
      <c r="F314" s="15" t="s">
        <v>2496</v>
      </c>
      <c r="G314" s="15" t="s">
        <v>2143</v>
      </c>
      <c r="H314" s="15">
        <v>20</v>
      </c>
      <c r="I314" s="15" t="s">
        <v>2135</v>
      </c>
      <c r="J314" s="15">
        <v>22.7</v>
      </c>
      <c r="K314" s="15">
        <v>5.5</v>
      </c>
      <c r="L314" s="15">
        <v>11</v>
      </c>
      <c r="M314" s="15">
        <v>226</v>
      </c>
      <c r="N314" s="15">
        <v>2349</v>
      </c>
    </row>
    <row r="315" spans="1:14">
      <c r="A315" t="s">
        <v>3822</v>
      </c>
      <c r="B315" s="15" t="s">
        <v>2544</v>
      </c>
      <c r="C315" s="15">
        <v>814</v>
      </c>
      <c r="D315" s="15">
        <v>15</v>
      </c>
      <c r="E315" s="15" t="s">
        <v>2108</v>
      </c>
      <c r="F315" s="15" t="s">
        <v>2163</v>
      </c>
      <c r="G315" s="15" t="s">
        <v>2164</v>
      </c>
      <c r="H315" s="15">
        <v>24</v>
      </c>
      <c r="I315" s="15" t="s">
        <v>2118</v>
      </c>
      <c r="J315" s="15">
        <v>13.5</v>
      </c>
      <c r="K315" s="15">
        <v>3.1</v>
      </c>
      <c r="L315" s="15">
        <v>6.2</v>
      </c>
      <c r="M315" s="15">
        <v>123</v>
      </c>
      <c r="N315" s="15">
        <v>2349</v>
      </c>
    </row>
    <row r="316" spans="1:14">
      <c r="A316" t="s">
        <v>3822</v>
      </c>
      <c r="B316" s="15" t="s">
        <v>2545</v>
      </c>
      <c r="C316" s="15">
        <v>1632</v>
      </c>
      <c r="D316" s="15">
        <v>30</v>
      </c>
      <c r="E316" s="15" t="s">
        <v>2108</v>
      </c>
      <c r="F316" s="15" t="s">
        <v>2105</v>
      </c>
      <c r="G316" s="15" t="s">
        <v>2167</v>
      </c>
      <c r="H316" s="15">
        <v>20</v>
      </c>
      <c r="I316" s="15" t="s">
        <v>2123</v>
      </c>
      <c r="J316" s="15">
        <v>21.5</v>
      </c>
      <c r="K316" s="15">
        <v>5.9</v>
      </c>
      <c r="L316" s="15">
        <v>11.8</v>
      </c>
      <c r="M316" s="15">
        <v>246</v>
      </c>
      <c r="N316" s="15">
        <v>2350</v>
      </c>
    </row>
    <row r="317" spans="1:14">
      <c r="A317" t="s">
        <v>3822</v>
      </c>
      <c r="B317" s="15" t="s">
        <v>2546</v>
      </c>
      <c r="C317" s="15">
        <v>1892</v>
      </c>
      <c r="D317" s="15">
        <v>35</v>
      </c>
      <c r="E317" s="15" t="s">
        <v>2531</v>
      </c>
      <c r="F317" s="15" t="s">
        <v>2098</v>
      </c>
      <c r="G317" s="15" t="s">
        <v>2279</v>
      </c>
      <c r="H317" s="15">
        <v>10</v>
      </c>
      <c r="I317" s="15" t="s">
        <v>2106</v>
      </c>
      <c r="J317" s="15">
        <v>14.6</v>
      </c>
      <c r="K317" s="15">
        <v>7.4</v>
      </c>
      <c r="L317" s="15">
        <v>14.8</v>
      </c>
      <c r="M317" s="15">
        <v>285</v>
      </c>
      <c r="N317" s="15">
        <v>2350</v>
      </c>
    </row>
    <row r="318" spans="1:14">
      <c r="A318" t="s">
        <v>3822</v>
      </c>
      <c r="B318" s="15" t="s">
        <v>2547</v>
      </c>
      <c r="C318" s="15">
        <v>1139</v>
      </c>
      <c r="D318" s="15">
        <v>21</v>
      </c>
      <c r="E318" s="15" t="s">
        <v>2108</v>
      </c>
      <c r="F318" s="15" t="s">
        <v>2105</v>
      </c>
      <c r="G318" s="15" t="s">
        <v>2548</v>
      </c>
      <c r="H318" s="15">
        <v>20</v>
      </c>
      <c r="I318" s="15" t="s">
        <v>2123</v>
      </c>
      <c r="J318" s="15">
        <v>15.5</v>
      </c>
      <c r="K318" s="15">
        <v>4.0999999999999996</v>
      </c>
      <c r="L318" s="15">
        <v>8.1999999999999993</v>
      </c>
      <c r="M318" s="15">
        <v>172</v>
      </c>
      <c r="N318" s="15">
        <v>2352</v>
      </c>
    </row>
    <row r="319" spans="1:14">
      <c r="A319" t="s">
        <v>3822</v>
      </c>
      <c r="B319" s="15" t="s">
        <v>2549</v>
      </c>
      <c r="C319" s="15">
        <v>817</v>
      </c>
      <c r="D319" s="15">
        <v>15</v>
      </c>
      <c r="E319" s="15" t="s">
        <v>2154</v>
      </c>
      <c r="F319" s="15" t="s">
        <v>2154</v>
      </c>
      <c r="G319" s="15" t="s">
        <v>2175</v>
      </c>
      <c r="H319" s="15">
        <v>21</v>
      </c>
      <c r="I319" s="15" t="s">
        <v>66</v>
      </c>
      <c r="J319" s="15">
        <v>10.8</v>
      </c>
      <c r="K319" s="15">
        <v>3.2</v>
      </c>
      <c r="L319" s="15">
        <v>6.4</v>
      </c>
      <c r="M319" s="15">
        <v>123</v>
      </c>
      <c r="N319" s="15">
        <v>2355</v>
      </c>
    </row>
    <row r="320" spans="1:14">
      <c r="A320" t="s">
        <v>3822</v>
      </c>
      <c r="B320" s="15" t="s">
        <v>2550</v>
      </c>
      <c r="C320" s="15">
        <v>705</v>
      </c>
      <c r="D320" s="15">
        <v>13</v>
      </c>
      <c r="E320" s="15" t="s">
        <v>2116</v>
      </c>
      <c r="F320" s="15" t="s">
        <v>2130</v>
      </c>
      <c r="G320" s="15" t="s">
        <v>2122</v>
      </c>
      <c r="H320" s="15">
        <v>20</v>
      </c>
      <c r="I320" s="15" t="s">
        <v>2123</v>
      </c>
      <c r="J320" s="15">
        <v>10.5</v>
      </c>
      <c r="K320" s="15">
        <v>2.6</v>
      </c>
      <c r="L320" s="15">
        <v>5.2</v>
      </c>
      <c r="M320" s="15">
        <v>106</v>
      </c>
      <c r="N320" s="15">
        <v>2357</v>
      </c>
    </row>
    <row r="321" spans="1:14">
      <c r="A321" t="s">
        <v>3822</v>
      </c>
      <c r="B321" s="15" t="s">
        <v>2551</v>
      </c>
      <c r="C321" s="15">
        <v>2011</v>
      </c>
      <c r="D321" s="15">
        <v>37</v>
      </c>
      <c r="E321" s="15" t="s">
        <v>2098</v>
      </c>
      <c r="F321" s="15" t="s">
        <v>2279</v>
      </c>
      <c r="G321" s="15" t="s">
        <v>2167</v>
      </c>
      <c r="H321" s="15">
        <v>20</v>
      </c>
      <c r="I321" s="15" t="s">
        <v>2123</v>
      </c>
      <c r="J321" s="15">
        <v>26.2</v>
      </c>
      <c r="K321" s="15">
        <v>7.4</v>
      </c>
      <c r="L321" s="15">
        <v>14.8</v>
      </c>
      <c r="M321" s="15">
        <v>304</v>
      </c>
      <c r="N321" s="15">
        <v>2360</v>
      </c>
    </row>
    <row r="322" spans="1:14">
      <c r="A322" t="s">
        <v>3822</v>
      </c>
      <c r="B322" s="15" t="s">
        <v>2552</v>
      </c>
      <c r="C322" s="15">
        <v>2274</v>
      </c>
      <c r="D322" s="15">
        <v>42</v>
      </c>
      <c r="E322" s="15" t="s">
        <v>2098</v>
      </c>
      <c r="F322" s="15" t="s">
        <v>2279</v>
      </c>
      <c r="G322" s="15" t="s">
        <v>2548</v>
      </c>
      <c r="H322" s="15">
        <v>22</v>
      </c>
      <c r="I322" s="15" t="s">
        <v>71</v>
      </c>
      <c r="J322" s="15">
        <v>34.700000000000003</v>
      </c>
      <c r="K322" s="15">
        <v>8.1999999999999993</v>
      </c>
      <c r="L322" s="15">
        <v>16.399999999999999</v>
      </c>
      <c r="M322" s="15">
        <v>344</v>
      </c>
      <c r="N322" s="15">
        <v>2361</v>
      </c>
    </row>
    <row r="323" spans="1:14">
      <c r="A323" t="s">
        <v>3822</v>
      </c>
      <c r="B323" s="15" t="s">
        <v>2553</v>
      </c>
      <c r="C323" s="15">
        <v>2183</v>
      </c>
      <c r="D323" s="15">
        <v>40</v>
      </c>
      <c r="E323" s="15" t="s">
        <v>2108</v>
      </c>
      <c r="F323" s="15" t="s">
        <v>2105</v>
      </c>
      <c r="G323" s="15" t="s">
        <v>2548</v>
      </c>
      <c r="H323" s="15">
        <v>20</v>
      </c>
      <c r="I323" s="15" t="s">
        <v>2135</v>
      </c>
      <c r="J323" s="15">
        <v>31.7</v>
      </c>
      <c r="K323" s="15">
        <v>7.7</v>
      </c>
      <c r="L323" s="15">
        <v>15.4</v>
      </c>
      <c r="M323" s="15">
        <v>330</v>
      </c>
      <c r="N323" s="15">
        <v>2365</v>
      </c>
    </row>
    <row r="324" spans="1:14">
      <c r="A324" t="s">
        <v>3822</v>
      </c>
      <c r="B324" s="15" t="s">
        <v>2554</v>
      </c>
      <c r="C324" s="15">
        <v>759</v>
      </c>
      <c r="D324" s="15">
        <v>14</v>
      </c>
      <c r="E324" s="15" t="s">
        <v>2116</v>
      </c>
      <c r="F324" s="15" t="s">
        <v>2246</v>
      </c>
      <c r="G324" s="15" t="s">
        <v>2134</v>
      </c>
      <c r="H324" s="15">
        <v>24</v>
      </c>
      <c r="I324" s="15" t="s">
        <v>2118</v>
      </c>
      <c r="J324" s="15">
        <v>12.7</v>
      </c>
      <c r="K324" s="15">
        <v>2.9</v>
      </c>
      <c r="L324" s="15">
        <v>5.8</v>
      </c>
      <c r="M324" s="15">
        <v>115</v>
      </c>
      <c r="N324" s="15">
        <v>2365</v>
      </c>
    </row>
    <row r="325" spans="1:14">
      <c r="A325" t="s">
        <v>3822</v>
      </c>
      <c r="B325" s="15" t="s">
        <v>2555</v>
      </c>
      <c r="C325" s="15">
        <v>300</v>
      </c>
      <c r="D325" s="15">
        <v>2</v>
      </c>
      <c r="E325" s="15" t="s">
        <v>2154</v>
      </c>
      <c r="F325" s="15" t="s">
        <v>2098</v>
      </c>
      <c r="G325" s="15" t="s">
        <v>2556</v>
      </c>
      <c r="H325" s="15">
        <v>13</v>
      </c>
      <c r="I325" s="15" t="s">
        <v>2161</v>
      </c>
      <c r="J325" s="15">
        <v>1.8</v>
      </c>
      <c r="K325" s="15">
        <v>1.5</v>
      </c>
      <c r="L325" s="15">
        <v>2.9</v>
      </c>
      <c r="M325" s="15">
        <v>45</v>
      </c>
      <c r="N325" s="15">
        <v>2276</v>
      </c>
    </row>
    <row r="326" spans="1:14">
      <c r="A326" t="s">
        <v>3822</v>
      </c>
      <c r="B326" s="15" t="s">
        <v>2557</v>
      </c>
      <c r="C326" s="15">
        <v>305</v>
      </c>
      <c r="D326" s="15">
        <v>3</v>
      </c>
      <c r="E326" s="15" t="s">
        <v>2089</v>
      </c>
      <c r="F326" s="15" t="s">
        <v>2444</v>
      </c>
      <c r="G326" s="15" t="s">
        <v>2228</v>
      </c>
      <c r="H326" s="15">
        <v>12</v>
      </c>
      <c r="I326" s="15" t="s">
        <v>2384</v>
      </c>
      <c r="J326" s="15">
        <v>2.2999999999999998</v>
      </c>
      <c r="K326" s="15">
        <v>1.8</v>
      </c>
      <c r="L326" s="15">
        <v>3.5</v>
      </c>
      <c r="M326" s="15">
        <v>45</v>
      </c>
      <c r="N326" s="15">
        <v>2277</v>
      </c>
    </row>
    <row r="327" spans="1:14">
      <c r="A327" t="s">
        <v>3822</v>
      </c>
      <c r="B327" s="15" t="s">
        <v>2558</v>
      </c>
      <c r="C327" s="15">
        <v>298</v>
      </c>
      <c r="D327" s="15">
        <v>4</v>
      </c>
      <c r="E327" s="15" t="s">
        <v>2103</v>
      </c>
      <c r="F327" s="15" t="s">
        <v>2403</v>
      </c>
      <c r="G327" s="15" t="s">
        <v>2095</v>
      </c>
      <c r="H327" s="15">
        <v>10</v>
      </c>
      <c r="I327" s="15" t="s">
        <v>2106</v>
      </c>
      <c r="J327" s="15">
        <v>2.5</v>
      </c>
      <c r="K327" s="15">
        <v>2.1</v>
      </c>
      <c r="L327" s="15">
        <v>4.0999999999999996</v>
      </c>
      <c r="M327" s="15">
        <v>44</v>
      </c>
      <c r="N327" s="15">
        <v>2279</v>
      </c>
    </row>
    <row r="328" spans="1:14">
      <c r="A328" t="s">
        <v>3822</v>
      </c>
      <c r="B328" s="15" t="s">
        <v>2559</v>
      </c>
      <c r="C328" s="15">
        <v>290</v>
      </c>
      <c r="D328" s="15">
        <v>2</v>
      </c>
      <c r="E328" s="15" t="s">
        <v>2128</v>
      </c>
      <c r="F328" s="15" t="s">
        <v>2166</v>
      </c>
      <c r="G328" s="15" t="s">
        <v>2113</v>
      </c>
      <c r="H328" s="15">
        <v>14</v>
      </c>
      <c r="I328" s="15" t="s">
        <v>2114</v>
      </c>
      <c r="J328" s="15">
        <v>2</v>
      </c>
      <c r="K328" s="15">
        <v>1.6</v>
      </c>
      <c r="L328" s="15">
        <v>3</v>
      </c>
      <c r="M328" s="15">
        <v>43</v>
      </c>
      <c r="N328" s="15">
        <v>2284</v>
      </c>
    </row>
    <row r="329" spans="1:14">
      <c r="A329" t="s">
        <v>3822</v>
      </c>
      <c r="B329" s="15" t="s">
        <v>2560</v>
      </c>
      <c r="C329" s="15">
        <v>310</v>
      </c>
      <c r="D329" s="15">
        <v>7</v>
      </c>
      <c r="E329" s="15" t="s">
        <v>2154</v>
      </c>
      <c r="F329" s="15" t="s">
        <v>2138</v>
      </c>
      <c r="G329" s="15" t="s">
        <v>2304</v>
      </c>
      <c r="H329" s="15">
        <v>14</v>
      </c>
      <c r="I329" s="15" t="s">
        <v>2287</v>
      </c>
      <c r="J329" s="15">
        <v>4.5999999999999996</v>
      </c>
      <c r="K329" s="15">
        <v>2</v>
      </c>
      <c r="L329" s="15">
        <v>4</v>
      </c>
      <c r="M329" s="15">
        <v>46</v>
      </c>
      <c r="N329" s="15">
        <v>2289</v>
      </c>
    </row>
    <row r="330" spans="1:14">
      <c r="A330" t="s">
        <v>3822</v>
      </c>
      <c r="B330" s="15" t="s">
        <v>2561</v>
      </c>
      <c r="C330" s="15">
        <v>315</v>
      </c>
      <c r="D330" s="15">
        <v>5</v>
      </c>
      <c r="E330" s="15" t="s">
        <v>2128</v>
      </c>
      <c r="F330" s="15" t="s">
        <v>2166</v>
      </c>
      <c r="G330" s="15" t="s">
        <v>2113</v>
      </c>
      <c r="H330" s="15">
        <v>14</v>
      </c>
      <c r="I330" s="15" t="s">
        <v>2216</v>
      </c>
      <c r="J330" s="15">
        <v>4</v>
      </c>
      <c r="K330" s="15">
        <v>2.2000000000000002</v>
      </c>
      <c r="L330" s="15">
        <v>4.2</v>
      </c>
      <c r="M330" s="15">
        <v>47</v>
      </c>
      <c r="N330" s="15">
        <v>2294</v>
      </c>
    </row>
    <row r="331" spans="1:14">
      <c r="A331" t="s">
        <v>3822</v>
      </c>
      <c r="B331" s="15" t="s">
        <v>2562</v>
      </c>
      <c r="C331" s="15">
        <v>295</v>
      </c>
      <c r="D331" s="15">
        <v>9</v>
      </c>
      <c r="E331" s="15" t="s">
        <v>2154</v>
      </c>
      <c r="F331" s="15" t="s">
        <v>2112</v>
      </c>
      <c r="G331" s="15" t="s">
        <v>2167</v>
      </c>
      <c r="H331" s="15">
        <v>18</v>
      </c>
      <c r="I331" s="15" t="s">
        <v>2131</v>
      </c>
      <c r="J331" s="15">
        <v>7</v>
      </c>
      <c r="K331" s="15">
        <v>2.5</v>
      </c>
      <c r="L331" s="15">
        <v>4.2</v>
      </c>
      <c r="M331" s="15">
        <v>44</v>
      </c>
      <c r="N331" s="15">
        <v>2314</v>
      </c>
    </row>
    <row r="332" spans="1:14">
      <c r="A332" t="s">
        <v>3822</v>
      </c>
      <c r="B332" s="15" t="s">
        <v>2563</v>
      </c>
      <c r="C332" s="15">
        <v>317</v>
      </c>
      <c r="D332" s="15">
        <v>10</v>
      </c>
      <c r="E332" s="15" t="s">
        <v>2103</v>
      </c>
      <c r="F332" s="15" t="s">
        <v>2390</v>
      </c>
      <c r="G332" s="15" t="s">
        <v>2391</v>
      </c>
      <c r="H332" s="15">
        <v>14</v>
      </c>
      <c r="I332" s="15" t="s">
        <v>2216</v>
      </c>
      <c r="J332" s="15">
        <v>5.8</v>
      </c>
      <c r="K332" s="15">
        <v>3.2</v>
      </c>
      <c r="L332" s="15">
        <v>4.5999999999999996</v>
      </c>
      <c r="M332" s="15">
        <v>48</v>
      </c>
      <c r="N332" s="15">
        <v>2324</v>
      </c>
    </row>
    <row r="333" spans="1:14">
      <c r="A333" t="s">
        <v>3822</v>
      </c>
      <c r="B333" s="15" t="s">
        <v>2564</v>
      </c>
      <c r="C333" s="15">
        <v>1845</v>
      </c>
      <c r="D333" s="15">
        <v>15</v>
      </c>
      <c r="E333" s="15" t="s">
        <v>2089</v>
      </c>
      <c r="F333" s="15" t="s">
        <v>2444</v>
      </c>
      <c r="G333" s="15" t="s">
        <v>2228</v>
      </c>
      <c r="H333" s="15">
        <v>12</v>
      </c>
      <c r="I333" s="15" t="s">
        <v>62</v>
      </c>
      <c r="J333" s="15">
        <v>7.6</v>
      </c>
      <c r="K333" s="15">
        <v>2.8</v>
      </c>
      <c r="L333" s="15">
        <v>5.6</v>
      </c>
      <c r="M333" s="15">
        <v>277</v>
      </c>
      <c r="N333" s="15">
        <v>2290</v>
      </c>
    </row>
    <row r="334" spans="1:14">
      <c r="A334" t="s">
        <v>3822</v>
      </c>
      <c r="B334" s="15" t="s">
        <v>2565</v>
      </c>
      <c r="C334" s="15">
        <v>1950</v>
      </c>
      <c r="D334" s="15">
        <v>18</v>
      </c>
      <c r="E334" s="15" t="s">
        <v>2089</v>
      </c>
      <c r="F334" s="15" t="s">
        <v>2094</v>
      </c>
      <c r="G334" s="15" t="s">
        <v>2095</v>
      </c>
      <c r="H334" s="15">
        <v>10</v>
      </c>
      <c r="I334" s="15" t="s">
        <v>2220</v>
      </c>
      <c r="J334" s="15">
        <v>7.8</v>
      </c>
      <c r="K334" s="15">
        <v>2.9</v>
      </c>
      <c r="L334" s="15">
        <v>5.8</v>
      </c>
      <c r="M334" s="15">
        <v>293</v>
      </c>
      <c r="N334" s="15">
        <v>2296</v>
      </c>
    </row>
    <row r="335" spans="1:14">
      <c r="A335" t="s">
        <v>3822</v>
      </c>
      <c r="B335" s="15" t="s">
        <v>2566</v>
      </c>
      <c r="C335" s="15">
        <v>2150</v>
      </c>
      <c r="D335" s="15">
        <v>12</v>
      </c>
      <c r="E335" s="15" t="s">
        <v>2128</v>
      </c>
      <c r="F335" s="15" t="s">
        <v>2166</v>
      </c>
      <c r="G335" s="15" t="s">
        <v>2113</v>
      </c>
      <c r="H335" s="15">
        <v>14</v>
      </c>
      <c r="I335" s="15" t="s">
        <v>2216</v>
      </c>
      <c r="J335" s="15">
        <v>9.5</v>
      </c>
      <c r="K335" s="15">
        <v>3</v>
      </c>
      <c r="L335" s="15">
        <v>6</v>
      </c>
      <c r="M335" s="15">
        <v>323</v>
      </c>
      <c r="N335" s="15">
        <v>2305</v>
      </c>
    </row>
    <row r="336" spans="1:14">
      <c r="A336" t="s">
        <v>3822</v>
      </c>
      <c r="B336" s="15" t="s">
        <v>2567</v>
      </c>
      <c r="C336" s="15">
        <v>2560</v>
      </c>
      <c r="D336" s="15">
        <v>20</v>
      </c>
      <c r="E336" s="15" t="s">
        <v>2098</v>
      </c>
      <c r="F336" s="15" t="s">
        <v>2198</v>
      </c>
      <c r="G336" s="15" t="s">
        <v>2568</v>
      </c>
      <c r="H336" s="15">
        <v>16</v>
      </c>
      <c r="I336" s="15" t="s">
        <v>2101</v>
      </c>
      <c r="J336" s="15">
        <v>16.2</v>
      </c>
      <c r="K336" s="15">
        <v>3.1</v>
      </c>
      <c r="L336" s="15">
        <v>6.2</v>
      </c>
      <c r="M336" s="15">
        <v>385</v>
      </c>
      <c r="N336" s="15">
        <v>2311</v>
      </c>
    </row>
    <row r="337" spans="1:14">
      <c r="A337" t="s">
        <v>3822</v>
      </c>
      <c r="B337" s="15" t="s">
        <v>2569</v>
      </c>
      <c r="C337" s="15">
        <v>2300</v>
      </c>
      <c r="D337" s="15">
        <v>18</v>
      </c>
      <c r="E337" s="15" t="s">
        <v>2128</v>
      </c>
      <c r="F337" s="15" t="s">
        <v>2166</v>
      </c>
      <c r="G337" s="15" t="s">
        <v>2113</v>
      </c>
      <c r="H337" s="15">
        <v>14</v>
      </c>
      <c r="I337" s="15" t="s">
        <v>2216</v>
      </c>
      <c r="J337" s="15">
        <v>13</v>
      </c>
      <c r="K337" s="15">
        <v>3.2</v>
      </c>
      <c r="L337" s="15">
        <v>6.4</v>
      </c>
      <c r="M337" s="15">
        <v>346</v>
      </c>
      <c r="N337" s="15">
        <v>2323</v>
      </c>
    </row>
    <row r="338" spans="1:14">
      <c r="A338" t="s">
        <v>3822</v>
      </c>
      <c r="B338" s="15" t="s">
        <v>2570</v>
      </c>
      <c r="C338" s="15">
        <v>2400</v>
      </c>
      <c r="D338" s="15">
        <v>25</v>
      </c>
      <c r="E338" s="15" t="s">
        <v>2154</v>
      </c>
      <c r="F338" s="15" t="s">
        <v>2138</v>
      </c>
      <c r="G338" s="15" t="s">
        <v>2571</v>
      </c>
      <c r="H338" s="15">
        <v>16</v>
      </c>
      <c r="I338" s="15" t="s">
        <v>2110</v>
      </c>
      <c r="J338" s="15">
        <v>15.7</v>
      </c>
      <c r="K338" s="15">
        <v>3.4</v>
      </c>
      <c r="L338" s="15">
        <v>6.8</v>
      </c>
      <c r="M338" s="15">
        <v>361</v>
      </c>
      <c r="N338" s="15">
        <v>2336</v>
      </c>
    </row>
    <row r="339" spans="1:14">
      <c r="A339" t="s">
        <v>3822</v>
      </c>
      <c r="B339" s="15" t="s">
        <v>2572</v>
      </c>
      <c r="C339" s="15">
        <v>2100</v>
      </c>
      <c r="D339" s="15">
        <v>22</v>
      </c>
      <c r="E339" s="15" t="s">
        <v>2179</v>
      </c>
      <c r="F339" s="15" t="s">
        <v>2573</v>
      </c>
      <c r="G339" s="15" t="s">
        <v>2130</v>
      </c>
      <c r="H339" s="15">
        <v>18</v>
      </c>
      <c r="I339" s="15" t="s">
        <v>2131</v>
      </c>
      <c r="J339" s="15">
        <v>15.1</v>
      </c>
      <c r="K339" s="15">
        <v>3.2</v>
      </c>
      <c r="L339" s="15">
        <v>6.4</v>
      </c>
      <c r="M339" s="15">
        <v>316</v>
      </c>
      <c r="N339" s="15">
        <v>2338</v>
      </c>
    </row>
    <row r="340" spans="1:14">
      <c r="A340" t="s">
        <v>3822</v>
      </c>
      <c r="B340" s="15" t="s">
        <v>2574</v>
      </c>
      <c r="C340" s="15">
        <v>3100</v>
      </c>
      <c r="D340" s="15">
        <v>32</v>
      </c>
      <c r="E340" s="15" t="s">
        <v>2103</v>
      </c>
      <c r="F340" s="15" t="s">
        <v>2277</v>
      </c>
      <c r="G340" s="15" t="s">
        <v>2279</v>
      </c>
      <c r="H340" s="15">
        <v>10</v>
      </c>
      <c r="I340" s="15" t="s">
        <v>2106</v>
      </c>
      <c r="J340" s="15">
        <v>13.5</v>
      </c>
      <c r="K340" s="15">
        <v>4.5999999999999996</v>
      </c>
      <c r="L340" s="15">
        <v>9.1999999999999993</v>
      </c>
      <c r="M340" s="15">
        <v>466</v>
      </c>
      <c r="N340" s="15">
        <v>2339</v>
      </c>
    </row>
    <row r="341" spans="1:14">
      <c r="A341" t="s">
        <v>3822</v>
      </c>
      <c r="B341" s="15" t="s">
        <v>2575</v>
      </c>
      <c r="C341" s="15">
        <v>2900</v>
      </c>
      <c r="D341" s="15">
        <v>30</v>
      </c>
      <c r="E341" s="15" t="s">
        <v>2089</v>
      </c>
      <c r="F341" s="15" t="s">
        <v>2576</v>
      </c>
      <c r="G341" s="15" t="s">
        <v>2238</v>
      </c>
      <c r="H341" s="15">
        <v>16</v>
      </c>
      <c r="I341" s="15" t="s">
        <v>2110</v>
      </c>
      <c r="J341" s="15">
        <v>19.100000000000001</v>
      </c>
      <c r="K341" s="15">
        <v>4.0999999999999996</v>
      </c>
      <c r="L341" s="15">
        <v>8.1999999999999993</v>
      </c>
      <c r="M341" s="15">
        <v>436</v>
      </c>
      <c r="N341" s="15">
        <v>2341</v>
      </c>
    </row>
    <row r="342" spans="1:14">
      <c r="A342" t="s">
        <v>3822</v>
      </c>
      <c r="B342" s="15" t="s">
        <v>2577</v>
      </c>
      <c r="C342" s="15">
        <v>3600</v>
      </c>
      <c r="D342" s="15">
        <v>38</v>
      </c>
      <c r="E342" s="15" t="s">
        <v>2531</v>
      </c>
      <c r="F342" s="15" t="s">
        <v>2251</v>
      </c>
      <c r="G342" s="15" t="s">
        <v>2532</v>
      </c>
      <c r="H342" s="15">
        <v>18</v>
      </c>
      <c r="I342" s="15" t="s">
        <v>2285</v>
      </c>
      <c r="J342" s="15">
        <v>21.8</v>
      </c>
      <c r="K342" s="15">
        <v>5</v>
      </c>
      <c r="L342" s="15">
        <v>10</v>
      </c>
      <c r="M342" s="15">
        <v>542</v>
      </c>
      <c r="N342" s="15">
        <v>2344</v>
      </c>
    </row>
    <row r="343" spans="1:14">
      <c r="A343" t="s">
        <v>3822</v>
      </c>
      <c r="B343" s="15" t="s">
        <v>2578</v>
      </c>
      <c r="C343" s="15">
        <v>2700</v>
      </c>
      <c r="D343" s="15">
        <v>28</v>
      </c>
      <c r="E343" s="15" t="s">
        <v>2108</v>
      </c>
      <c r="F343" s="15" t="s">
        <v>2579</v>
      </c>
      <c r="G343" s="15" t="s">
        <v>2199</v>
      </c>
      <c r="H343" s="15">
        <v>18</v>
      </c>
      <c r="I343" s="15" t="s">
        <v>2131</v>
      </c>
      <c r="J343" s="15">
        <v>19.100000000000001</v>
      </c>
      <c r="K343" s="15">
        <v>4</v>
      </c>
      <c r="L343" s="15">
        <v>8</v>
      </c>
      <c r="M343" s="15">
        <v>406</v>
      </c>
      <c r="N343" s="15">
        <v>2344</v>
      </c>
    </row>
    <row r="344" spans="1:14">
      <c r="A344" t="s">
        <v>3822</v>
      </c>
      <c r="B344" s="15" t="s">
        <v>2580</v>
      </c>
      <c r="C344" s="15">
        <v>3300</v>
      </c>
      <c r="D344" s="15">
        <v>35</v>
      </c>
      <c r="E344" s="15" t="s">
        <v>2531</v>
      </c>
      <c r="F344" s="15" t="s">
        <v>2138</v>
      </c>
      <c r="G344" s="15" t="s">
        <v>2304</v>
      </c>
      <c r="H344" s="15">
        <v>14</v>
      </c>
      <c r="I344" s="15" t="s">
        <v>2216</v>
      </c>
      <c r="J344" s="15">
        <v>20</v>
      </c>
      <c r="K344" s="15">
        <v>4.5999999999999996</v>
      </c>
      <c r="L344" s="15">
        <v>9.1999999999999993</v>
      </c>
      <c r="M344" s="15">
        <v>497</v>
      </c>
      <c r="N344" s="15">
        <v>2347</v>
      </c>
    </row>
    <row r="345" spans="1:14">
      <c r="A345" t="s">
        <v>3822</v>
      </c>
      <c r="B345" s="15" t="s">
        <v>2581</v>
      </c>
      <c r="C345" s="15">
        <v>4000</v>
      </c>
      <c r="D345" s="15">
        <v>42</v>
      </c>
      <c r="E345" s="15" t="s">
        <v>2154</v>
      </c>
      <c r="F345" s="15" t="s">
        <v>2103</v>
      </c>
      <c r="G345" s="15" t="s">
        <v>2104</v>
      </c>
      <c r="H345" s="15">
        <v>10</v>
      </c>
      <c r="I345" s="15" t="s">
        <v>2220</v>
      </c>
      <c r="J345" s="15">
        <v>14.3</v>
      </c>
      <c r="K345" s="15">
        <v>5.7</v>
      </c>
      <c r="L345" s="15">
        <v>11.4</v>
      </c>
      <c r="M345" s="15">
        <v>601</v>
      </c>
      <c r="N345" s="15">
        <v>2348</v>
      </c>
    </row>
    <row r="346" spans="1:14">
      <c r="A346" t="s">
        <v>3822</v>
      </c>
      <c r="B346" s="15" t="s">
        <v>2582</v>
      </c>
      <c r="C346" s="15">
        <v>4200</v>
      </c>
      <c r="D346" s="15">
        <v>44</v>
      </c>
      <c r="E346" s="15" t="s">
        <v>2531</v>
      </c>
      <c r="F346" s="15" t="s">
        <v>2116</v>
      </c>
      <c r="G346" s="15" t="s">
        <v>2531</v>
      </c>
      <c r="H346" s="15">
        <v>15</v>
      </c>
      <c r="I346" s="15" t="s">
        <v>2226</v>
      </c>
      <c r="J346" s="15">
        <v>19.3</v>
      </c>
      <c r="K346" s="15">
        <v>5.9</v>
      </c>
      <c r="L346" s="15">
        <v>11.8</v>
      </c>
      <c r="M346" s="15">
        <v>631</v>
      </c>
      <c r="N346" s="15">
        <v>2349</v>
      </c>
    </row>
    <row r="347" spans="1:14">
      <c r="A347" t="s">
        <v>3822</v>
      </c>
      <c r="B347" s="15" t="s">
        <v>2583</v>
      </c>
      <c r="C347" s="15">
        <v>4600</v>
      </c>
      <c r="D347" s="15">
        <v>48</v>
      </c>
      <c r="E347" s="15" t="s">
        <v>2531</v>
      </c>
      <c r="F347" s="15" t="s">
        <v>2531</v>
      </c>
      <c r="G347" s="15" t="s">
        <v>2112</v>
      </c>
      <c r="H347" s="15">
        <v>12</v>
      </c>
      <c r="I347" s="15" t="s">
        <v>2384</v>
      </c>
      <c r="J347" s="15">
        <v>21.5</v>
      </c>
      <c r="K347" s="15">
        <v>6.3</v>
      </c>
      <c r="L347" s="15">
        <v>12.6</v>
      </c>
      <c r="M347" s="15">
        <v>692</v>
      </c>
      <c r="N347" s="15">
        <v>2350</v>
      </c>
    </row>
    <row r="348" spans="1:14">
      <c r="A348" t="s">
        <v>3822</v>
      </c>
      <c r="B348" s="15" t="s">
        <v>2584</v>
      </c>
      <c r="C348" s="15">
        <v>4800</v>
      </c>
      <c r="D348" s="15">
        <v>50</v>
      </c>
      <c r="E348" s="15" t="s">
        <v>2531</v>
      </c>
      <c r="F348" s="15" t="s">
        <v>2251</v>
      </c>
      <c r="G348" s="15" t="s">
        <v>2531</v>
      </c>
      <c r="H348" s="15">
        <v>14</v>
      </c>
      <c r="I348" s="15" t="s">
        <v>2287</v>
      </c>
      <c r="J348" s="15">
        <v>26.9</v>
      </c>
      <c r="K348" s="15">
        <v>6.7</v>
      </c>
      <c r="L348" s="15">
        <v>13.4</v>
      </c>
      <c r="M348" s="15">
        <v>722</v>
      </c>
      <c r="N348" s="15">
        <v>2352</v>
      </c>
    </row>
    <row r="349" spans="1:14">
      <c r="A349" t="s">
        <v>3822</v>
      </c>
      <c r="B349" s="15" t="s">
        <v>2585</v>
      </c>
      <c r="C349" s="15">
        <v>5700</v>
      </c>
      <c r="D349" s="15">
        <v>60</v>
      </c>
      <c r="E349" s="15" t="s">
        <v>2531</v>
      </c>
      <c r="F349" s="15" t="s">
        <v>2089</v>
      </c>
      <c r="G349" s="15" t="s">
        <v>2586</v>
      </c>
      <c r="H349" s="15">
        <v>15</v>
      </c>
      <c r="I349" s="15" t="s">
        <v>2226</v>
      </c>
      <c r="J349" s="15">
        <v>26.4</v>
      </c>
      <c r="K349" s="15">
        <v>7.9</v>
      </c>
      <c r="L349" s="15">
        <v>15.8</v>
      </c>
      <c r="M349" s="15">
        <v>857</v>
      </c>
      <c r="N349" s="15">
        <v>2358</v>
      </c>
    </row>
    <row r="350" spans="1:14">
      <c r="A350" t="s">
        <v>3822</v>
      </c>
      <c r="B350" s="15" t="s">
        <v>2587</v>
      </c>
      <c r="C350" s="15">
        <v>6200</v>
      </c>
      <c r="D350" s="15">
        <v>65</v>
      </c>
      <c r="E350" s="15" t="s">
        <v>2531</v>
      </c>
      <c r="F350" s="15" t="s">
        <v>2531</v>
      </c>
      <c r="G350" s="15" t="s">
        <v>2112</v>
      </c>
      <c r="H350" s="15">
        <v>12</v>
      </c>
      <c r="I350" s="15" t="s">
        <v>2384</v>
      </c>
      <c r="J350" s="15">
        <v>29.5</v>
      </c>
      <c r="K350" s="15">
        <v>8.3000000000000007</v>
      </c>
      <c r="L350" s="15">
        <v>16.600000000000001</v>
      </c>
      <c r="M350" s="15">
        <v>932</v>
      </c>
      <c r="N350" s="15">
        <v>2363</v>
      </c>
    </row>
    <row r="351" spans="1:14">
      <c r="A351" t="s">
        <v>3822</v>
      </c>
      <c r="B351" s="15" t="s">
        <v>2588</v>
      </c>
      <c r="C351" s="15">
        <v>8500</v>
      </c>
      <c r="D351" s="15">
        <v>90</v>
      </c>
      <c r="E351" s="15" t="s">
        <v>2531</v>
      </c>
      <c r="F351" s="15" t="s">
        <v>2531</v>
      </c>
      <c r="G351" s="15" t="s">
        <v>2531</v>
      </c>
      <c r="H351" s="15">
        <v>14</v>
      </c>
      <c r="I351" s="15" t="s">
        <v>2216</v>
      </c>
      <c r="J351" s="15">
        <v>49.2</v>
      </c>
      <c r="K351" s="15">
        <v>11.6</v>
      </c>
      <c r="L351" s="15">
        <v>23.2</v>
      </c>
      <c r="M351" s="15">
        <v>1279</v>
      </c>
      <c r="N351" s="15">
        <v>2370</v>
      </c>
    </row>
    <row r="352" spans="1:14">
      <c r="A352" t="s">
        <v>430</v>
      </c>
      <c r="B352" s="15" t="s">
        <v>2592</v>
      </c>
      <c r="C352" s="15">
        <v>191</v>
      </c>
      <c r="D352" s="15">
        <v>2</v>
      </c>
      <c r="E352" s="15" t="s">
        <v>2179</v>
      </c>
      <c r="F352" s="15" t="s">
        <v>2274</v>
      </c>
      <c r="G352" s="15" t="s">
        <v>2576</v>
      </c>
      <c r="H352" s="15">
        <v>13</v>
      </c>
      <c r="I352" s="15" t="s">
        <v>2161</v>
      </c>
      <c r="J352" s="15">
        <v>1.8</v>
      </c>
      <c r="K352" s="15">
        <v>1.5</v>
      </c>
      <c r="L352" s="15">
        <v>2.1</v>
      </c>
      <c r="M352" s="15">
        <v>28</v>
      </c>
      <c r="N352" s="15">
        <v>2231</v>
      </c>
    </row>
    <row r="353" spans="1:14">
      <c r="A353" t="s">
        <v>430</v>
      </c>
      <c r="B353" s="15" t="s">
        <v>2593</v>
      </c>
      <c r="C353" s="15">
        <v>283</v>
      </c>
      <c r="D353" s="15">
        <v>3</v>
      </c>
      <c r="E353" s="15" t="s">
        <v>2179</v>
      </c>
      <c r="F353" s="15" t="s">
        <v>2274</v>
      </c>
      <c r="G353" s="15" t="s">
        <v>2589</v>
      </c>
      <c r="H353" s="15">
        <v>10</v>
      </c>
      <c r="I353" s="15" t="s">
        <v>2106</v>
      </c>
      <c r="J353" s="15">
        <v>1.9</v>
      </c>
      <c r="K353" s="15">
        <v>0.8</v>
      </c>
      <c r="L353" s="15">
        <v>1</v>
      </c>
      <c r="M353" s="15">
        <v>42</v>
      </c>
      <c r="N353" s="15">
        <v>2232</v>
      </c>
    </row>
    <row r="354" spans="1:14">
      <c r="A354" t="s">
        <v>430</v>
      </c>
      <c r="B354" s="15" t="s">
        <v>2594</v>
      </c>
      <c r="C354" s="15">
        <v>191</v>
      </c>
      <c r="D354" s="15">
        <v>2</v>
      </c>
      <c r="E354" s="15" t="s">
        <v>2103</v>
      </c>
      <c r="F354" s="15" t="s">
        <v>2277</v>
      </c>
      <c r="G354" s="15" t="s">
        <v>2595</v>
      </c>
      <c r="H354" s="15">
        <v>16</v>
      </c>
      <c r="I354" s="15" t="s">
        <v>2101</v>
      </c>
      <c r="J354" s="15">
        <v>2.2999999999999998</v>
      </c>
      <c r="K354" s="15">
        <v>1.2</v>
      </c>
      <c r="L354" s="15">
        <v>1.8</v>
      </c>
      <c r="M354" s="15">
        <v>28</v>
      </c>
      <c r="N354" s="15">
        <v>2235</v>
      </c>
    </row>
    <row r="355" spans="1:14">
      <c r="A355" t="s">
        <v>430</v>
      </c>
      <c r="B355" s="15" t="s">
        <v>2596</v>
      </c>
      <c r="C355" s="15">
        <v>381</v>
      </c>
      <c r="D355" s="15">
        <v>4</v>
      </c>
      <c r="E355" s="15" t="s">
        <v>2179</v>
      </c>
      <c r="F355" s="15" t="s">
        <v>2590</v>
      </c>
      <c r="G355" s="15" t="s">
        <v>2129</v>
      </c>
      <c r="H355" s="15">
        <v>12</v>
      </c>
      <c r="I355" s="15" t="s">
        <v>2384</v>
      </c>
      <c r="J355" s="15">
        <v>2.6</v>
      </c>
      <c r="K355" s="15">
        <v>2</v>
      </c>
      <c r="L355" s="15">
        <v>2.8</v>
      </c>
      <c r="M355" s="15">
        <v>57</v>
      </c>
      <c r="N355" s="15">
        <v>2241</v>
      </c>
    </row>
    <row r="356" spans="1:14">
      <c r="A356" t="s">
        <v>430</v>
      </c>
      <c r="B356" s="15" t="s">
        <v>2597</v>
      </c>
      <c r="C356" s="15">
        <v>568</v>
      </c>
      <c r="D356" s="15">
        <v>6</v>
      </c>
      <c r="E356" s="15" t="s">
        <v>2103</v>
      </c>
      <c r="F356" s="15" t="s">
        <v>2277</v>
      </c>
      <c r="G356" s="15" t="s">
        <v>2496</v>
      </c>
      <c r="H356" s="15">
        <v>14</v>
      </c>
      <c r="I356" s="15" t="s">
        <v>2287</v>
      </c>
      <c r="J356" s="15">
        <v>4.0999999999999996</v>
      </c>
      <c r="K356" s="15">
        <v>2.1</v>
      </c>
      <c r="L356" s="15">
        <v>2.8</v>
      </c>
      <c r="M356" s="15">
        <v>85</v>
      </c>
      <c r="N356" s="15">
        <v>2248</v>
      </c>
    </row>
    <row r="357" spans="1:14">
      <c r="A357" t="s">
        <v>430</v>
      </c>
      <c r="B357" s="15" t="s">
        <v>2598</v>
      </c>
      <c r="C357" s="15">
        <v>474</v>
      </c>
      <c r="D357" s="15">
        <v>5</v>
      </c>
      <c r="E357" s="15" t="s">
        <v>2103</v>
      </c>
      <c r="F357" s="15" t="s">
        <v>2277</v>
      </c>
      <c r="G357" s="15" t="s">
        <v>2595</v>
      </c>
      <c r="H357" s="15">
        <v>16</v>
      </c>
      <c r="I357" s="15" t="s">
        <v>2101</v>
      </c>
      <c r="J357" s="15">
        <v>4.2</v>
      </c>
      <c r="K357" s="15">
        <v>1.8</v>
      </c>
      <c r="L357" s="15">
        <v>2.4</v>
      </c>
      <c r="M357" s="15">
        <v>71</v>
      </c>
      <c r="N357" s="15">
        <v>2250</v>
      </c>
    </row>
    <row r="358" spans="1:14">
      <c r="A358" t="s">
        <v>430</v>
      </c>
      <c r="B358" s="15" t="s">
        <v>2599</v>
      </c>
      <c r="C358" s="15">
        <v>380</v>
      </c>
      <c r="D358" s="15">
        <v>4</v>
      </c>
      <c r="E358" s="15" t="s">
        <v>2128</v>
      </c>
      <c r="F358" s="15" t="s">
        <v>2166</v>
      </c>
      <c r="G358" s="15" t="s">
        <v>2534</v>
      </c>
      <c r="H358" s="15">
        <v>24</v>
      </c>
      <c r="I358" s="15" t="s">
        <v>2118</v>
      </c>
      <c r="J358" s="15">
        <v>5</v>
      </c>
      <c r="K358" s="15">
        <v>1.7</v>
      </c>
      <c r="L358" s="15">
        <v>2.4</v>
      </c>
      <c r="M358" s="15">
        <v>57</v>
      </c>
      <c r="N358" s="15">
        <v>2251</v>
      </c>
    </row>
    <row r="359" spans="1:14">
      <c r="A359" t="s">
        <v>430</v>
      </c>
      <c r="B359" s="15" t="s">
        <v>2600</v>
      </c>
      <c r="C359" s="15">
        <v>848</v>
      </c>
      <c r="D359" s="15">
        <v>9</v>
      </c>
      <c r="E359" s="15" t="s">
        <v>2087</v>
      </c>
      <c r="F359" s="15" t="s">
        <v>2179</v>
      </c>
      <c r="G359" s="15" t="s">
        <v>2274</v>
      </c>
      <c r="H359" s="15">
        <v>4</v>
      </c>
      <c r="I359" s="15" t="s">
        <v>394</v>
      </c>
      <c r="J359" s="15">
        <v>1.3</v>
      </c>
      <c r="K359" s="15">
        <v>2.4</v>
      </c>
      <c r="L359" s="15">
        <v>3.2</v>
      </c>
      <c r="M359" s="15">
        <v>127</v>
      </c>
      <c r="N359" s="15">
        <v>2253</v>
      </c>
    </row>
    <row r="360" spans="1:14">
      <c r="A360" t="s">
        <v>430</v>
      </c>
      <c r="B360" s="15" t="s">
        <v>2601</v>
      </c>
      <c r="C360" s="15">
        <v>660</v>
      </c>
      <c r="D360" s="15">
        <v>7</v>
      </c>
      <c r="E360" s="15" t="s">
        <v>2089</v>
      </c>
      <c r="F360" s="15" t="s">
        <v>2094</v>
      </c>
      <c r="G360" s="15" t="s">
        <v>2404</v>
      </c>
      <c r="H360" s="15">
        <v>18</v>
      </c>
      <c r="I360" s="15" t="s">
        <v>2131</v>
      </c>
      <c r="J360" s="15">
        <v>5.7</v>
      </c>
      <c r="K360" s="15">
        <v>1.9</v>
      </c>
      <c r="L360" s="15">
        <v>2.5</v>
      </c>
      <c r="M360" s="15">
        <v>99</v>
      </c>
      <c r="N360" s="15">
        <v>2266</v>
      </c>
    </row>
    <row r="361" spans="1:14">
      <c r="A361" t="s">
        <v>430</v>
      </c>
      <c r="B361" s="15" t="s">
        <v>2602</v>
      </c>
      <c r="C361" s="15">
        <v>569</v>
      </c>
      <c r="D361" s="15">
        <v>6</v>
      </c>
      <c r="E361" s="15" t="s">
        <v>2089</v>
      </c>
      <c r="F361" s="15" t="s">
        <v>2381</v>
      </c>
      <c r="G361" s="15" t="s">
        <v>2260</v>
      </c>
      <c r="H361" s="15">
        <v>20</v>
      </c>
      <c r="I361" s="15" t="s">
        <v>2123</v>
      </c>
      <c r="J361" s="15">
        <v>5.2</v>
      </c>
      <c r="K361" s="15">
        <v>2.2000000000000002</v>
      </c>
      <c r="L361" s="15">
        <v>3</v>
      </c>
      <c r="M361" s="15">
        <v>85</v>
      </c>
      <c r="N361" s="15">
        <v>2267</v>
      </c>
    </row>
    <row r="362" spans="1:14">
      <c r="A362" t="s">
        <v>430</v>
      </c>
      <c r="B362" s="15" t="s">
        <v>2603</v>
      </c>
      <c r="C362" s="15">
        <v>1046</v>
      </c>
      <c r="D362" s="15">
        <v>11</v>
      </c>
      <c r="E362" s="15" t="s">
        <v>2089</v>
      </c>
      <c r="F362" s="15" t="s">
        <v>2094</v>
      </c>
      <c r="G362" s="15" t="s">
        <v>2404</v>
      </c>
      <c r="H362" s="15">
        <v>18</v>
      </c>
      <c r="I362" s="15" t="s">
        <v>2131</v>
      </c>
      <c r="J362" s="15">
        <v>8.3000000000000007</v>
      </c>
      <c r="K362" s="15">
        <v>3.8</v>
      </c>
      <c r="L362" s="15">
        <v>5.2</v>
      </c>
      <c r="M362" s="15">
        <v>157</v>
      </c>
      <c r="N362" s="15">
        <v>2277</v>
      </c>
    </row>
    <row r="363" spans="1:14">
      <c r="A363" t="s">
        <v>430</v>
      </c>
      <c r="B363" s="15" t="s">
        <v>2604</v>
      </c>
      <c r="C363" s="15">
        <v>761</v>
      </c>
      <c r="D363" s="15">
        <v>8</v>
      </c>
      <c r="E363" s="15" t="s">
        <v>2089</v>
      </c>
      <c r="F363" s="15" t="s">
        <v>2444</v>
      </c>
      <c r="G363" s="15" t="s">
        <v>2605</v>
      </c>
      <c r="H363" s="15">
        <v>20</v>
      </c>
      <c r="I363" s="15" t="s">
        <v>2135</v>
      </c>
      <c r="J363" s="15">
        <v>7.5</v>
      </c>
      <c r="K363" s="15">
        <v>3</v>
      </c>
      <c r="L363" s="15">
        <v>4.0999999999999996</v>
      </c>
      <c r="M363" s="15">
        <v>114</v>
      </c>
      <c r="N363" s="15">
        <v>2289</v>
      </c>
    </row>
    <row r="364" spans="1:14">
      <c r="A364" t="s">
        <v>430</v>
      </c>
      <c r="B364" s="15" t="s">
        <v>2606</v>
      </c>
      <c r="C364" s="15">
        <v>946</v>
      </c>
      <c r="D364" s="15">
        <v>10</v>
      </c>
      <c r="E364" s="15" t="s">
        <v>2089</v>
      </c>
      <c r="F364" s="15" t="s">
        <v>2444</v>
      </c>
      <c r="G364" s="15" t="s">
        <v>2607</v>
      </c>
      <c r="H364" s="15">
        <v>21</v>
      </c>
      <c r="I364" s="15" t="s">
        <v>66</v>
      </c>
      <c r="J364" s="15">
        <v>8.1999999999999993</v>
      </c>
      <c r="K364" s="15">
        <v>3.1</v>
      </c>
      <c r="L364" s="15">
        <v>4.2</v>
      </c>
      <c r="M364" s="15">
        <v>142</v>
      </c>
      <c r="N364" s="15">
        <v>2303</v>
      </c>
    </row>
    <row r="365" spans="1:14">
      <c r="A365" t="s">
        <v>3480</v>
      </c>
      <c r="B365" s="15" t="s">
        <v>2608</v>
      </c>
      <c r="C365" s="15">
        <v>60</v>
      </c>
      <c r="D365" s="15">
        <v>3</v>
      </c>
      <c r="E365" s="15" t="s">
        <v>2154</v>
      </c>
      <c r="F365" s="15" t="s">
        <v>2154</v>
      </c>
      <c r="G365" s="15" t="s">
        <v>2154</v>
      </c>
      <c r="H365" s="15">
        <v>8</v>
      </c>
      <c r="I365" s="15" t="s">
        <v>2092</v>
      </c>
      <c r="J365" s="15">
        <v>0.6</v>
      </c>
      <c r="K365" s="15">
        <v>0.2</v>
      </c>
      <c r="L365" s="15">
        <v>0.3</v>
      </c>
      <c r="M365" s="15">
        <v>9</v>
      </c>
      <c r="N365" s="15">
        <v>2198</v>
      </c>
    </row>
    <row r="366" spans="1:14">
      <c r="A366" t="s">
        <v>3480</v>
      </c>
      <c r="B366" s="15" t="s">
        <v>2609</v>
      </c>
      <c r="C366" s="15">
        <v>80</v>
      </c>
      <c r="D366" s="15">
        <v>3</v>
      </c>
      <c r="E366" s="15" t="s">
        <v>2154</v>
      </c>
      <c r="F366" s="15" t="s">
        <v>2128</v>
      </c>
      <c r="G366" s="15" t="s">
        <v>2610</v>
      </c>
      <c r="H366" s="15">
        <v>10</v>
      </c>
      <c r="I366" s="15" t="s">
        <v>2106</v>
      </c>
      <c r="J366" s="15">
        <v>1.9</v>
      </c>
      <c r="K366" s="15">
        <v>0.4</v>
      </c>
      <c r="L366" s="15">
        <v>0.6</v>
      </c>
      <c r="M366" s="15">
        <v>12</v>
      </c>
      <c r="N366" s="15">
        <v>2216</v>
      </c>
    </row>
    <row r="367" spans="1:14">
      <c r="A367" t="s">
        <v>3480</v>
      </c>
      <c r="B367" s="15" t="s">
        <v>2611</v>
      </c>
      <c r="C367" s="15">
        <v>150</v>
      </c>
      <c r="D367" s="15">
        <v>4</v>
      </c>
      <c r="E367" s="15" t="s">
        <v>2154</v>
      </c>
      <c r="F367" s="15" t="s">
        <v>2154</v>
      </c>
      <c r="G367" s="15" t="s">
        <v>2612</v>
      </c>
      <c r="H367" s="15">
        <v>16</v>
      </c>
      <c r="I367" s="15" t="s">
        <v>2110</v>
      </c>
      <c r="J367" s="15">
        <v>3</v>
      </c>
      <c r="K367" s="15">
        <v>0.8</v>
      </c>
      <c r="L367" s="15">
        <v>1.5</v>
      </c>
      <c r="M367" s="15">
        <v>23</v>
      </c>
      <c r="N367" s="15">
        <v>2237</v>
      </c>
    </row>
    <row r="368" spans="1:14">
      <c r="A368" t="s">
        <v>3480</v>
      </c>
      <c r="B368" s="15" t="s">
        <v>2613</v>
      </c>
      <c r="C368" s="15">
        <v>180</v>
      </c>
      <c r="D368" s="15">
        <v>6</v>
      </c>
      <c r="E368" s="15" t="s">
        <v>2154</v>
      </c>
      <c r="F368" s="15" t="s">
        <v>2614</v>
      </c>
      <c r="G368" s="15" t="s">
        <v>2154</v>
      </c>
      <c r="H368" s="15">
        <v>18</v>
      </c>
      <c r="I368" s="15" t="s">
        <v>2131</v>
      </c>
      <c r="J368" s="15">
        <v>5.2</v>
      </c>
      <c r="K368" s="15">
        <v>1.2</v>
      </c>
      <c r="L368" s="15">
        <v>2</v>
      </c>
      <c r="M368" s="15">
        <v>27</v>
      </c>
      <c r="N368" s="15">
        <v>2250</v>
      </c>
    </row>
    <row r="369" spans="1:14">
      <c r="A369" t="s">
        <v>3480</v>
      </c>
      <c r="B369" s="15" t="s">
        <v>2615</v>
      </c>
      <c r="C369" s="15">
        <v>410</v>
      </c>
      <c r="D369" s="15">
        <v>7</v>
      </c>
      <c r="E369" s="15" t="s">
        <v>2154</v>
      </c>
      <c r="F369" s="15" t="s">
        <v>2616</v>
      </c>
      <c r="G369" s="15" t="s">
        <v>2617</v>
      </c>
      <c r="H369" s="15">
        <v>20</v>
      </c>
      <c r="I369" s="15" t="s">
        <v>2123</v>
      </c>
      <c r="J369" s="15">
        <v>5.8</v>
      </c>
      <c r="K369" s="15">
        <v>1.8</v>
      </c>
      <c r="L369" s="15">
        <v>3</v>
      </c>
      <c r="M369" s="15">
        <v>32</v>
      </c>
      <c r="N369" s="15">
        <v>2261</v>
      </c>
    </row>
    <row r="370" spans="1:14">
      <c r="A370" t="s">
        <v>3480</v>
      </c>
      <c r="B370" s="15" t="s">
        <v>2618</v>
      </c>
      <c r="C370" s="15">
        <v>120</v>
      </c>
      <c r="D370" s="15">
        <v>6</v>
      </c>
      <c r="E370" s="15" t="s">
        <v>2619</v>
      </c>
      <c r="F370" s="15" t="s">
        <v>2620</v>
      </c>
      <c r="G370" s="15" t="s">
        <v>2621</v>
      </c>
      <c r="H370" s="15">
        <v>6</v>
      </c>
      <c r="I370" s="15" t="s">
        <v>2275</v>
      </c>
      <c r="J370" s="15">
        <v>1.7</v>
      </c>
      <c r="K370" s="15">
        <v>0.1</v>
      </c>
      <c r="L370" s="15">
        <v>0.2</v>
      </c>
      <c r="M370" s="15">
        <v>19</v>
      </c>
      <c r="N370" s="15">
        <v>2261</v>
      </c>
    </row>
    <row r="371" spans="1:14">
      <c r="A371" t="s">
        <v>3480</v>
      </c>
      <c r="B371" s="15" t="s">
        <v>2622</v>
      </c>
      <c r="C371" s="15">
        <v>330</v>
      </c>
      <c r="D371" s="15">
        <v>8</v>
      </c>
      <c r="E371" s="15" t="s">
        <v>2154</v>
      </c>
      <c r="F371" s="15" t="s">
        <v>2623</v>
      </c>
      <c r="G371" s="15" t="s">
        <v>2154</v>
      </c>
      <c r="H371" s="15">
        <v>15</v>
      </c>
      <c r="I371" s="15" t="s">
        <v>2226</v>
      </c>
      <c r="J371" s="15">
        <v>4.3</v>
      </c>
      <c r="K371" s="15">
        <v>1.9</v>
      </c>
      <c r="L371" s="15">
        <v>3</v>
      </c>
      <c r="M371" s="15">
        <v>49</v>
      </c>
      <c r="N371" s="15">
        <v>2262</v>
      </c>
    </row>
    <row r="372" spans="1:14">
      <c r="A372" t="s">
        <v>3480</v>
      </c>
      <c r="B372" s="15" t="s">
        <v>2624</v>
      </c>
      <c r="C372" s="15">
        <v>180</v>
      </c>
      <c r="D372" s="15">
        <v>6</v>
      </c>
      <c r="E372" s="15" t="s">
        <v>2154</v>
      </c>
      <c r="F372" s="15" t="s">
        <v>2154</v>
      </c>
      <c r="G372" s="15" t="s">
        <v>2625</v>
      </c>
      <c r="H372" s="15">
        <v>12</v>
      </c>
      <c r="I372" s="15" t="s">
        <v>2384</v>
      </c>
      <c r="J372" s="15">
        <v>3.1</v>
      </c>
      <c r="K372" s="15">
        <v>1.2</v>
      </c>
      <c r="L372" s="15">
        <v>2</v>
      </c>
      <c r="M372" s="15">
        <v>27</v>
      </c>
      <c r="N372" s="15">
        <v>2263</v>
      </c>
    </row>
    <row r="373" spans="1:14">
      <c r="A373" t="s">
        <v>3480</v>
      </c>
      <c r="B373" s="15" t="s">
        <v>2626</v>
      </c>
      <c r="C373" s="15">
        <v>100</v>
      </c>
      <c r="D373" s="15">
        <v>5</v>
      </c>
      <c r="E373" s="15" t="s">
        <v>2154</v>
      </c>
      <c r="F373" s="15" t="s">
        <v>2154</v>
      </c>
      <c r="G373" s="15" t="s">
        <v>2627</v>
      </c>
      <c r="H373" s="15">
        <v>13</v>
      </c>
      <c r="I373" s="15" t="s">
        <v>2161</v>
      </c>
      <c r="J373" s="15">
        <v>2.9</v>
      </c>
      <c r="K373" s="15">
        <v>0.6</v>
      </c>
      <c r="L373" s="15">
        <v>1</v>
      </c>
      <c r="M373" s="15">
        <v>15</v>
      </c>
      <c r="N373" s="15">
        <v>2264</v>
      </c>
    </row>
    <row r="374" spans="1:14">
      <c r="A374" t="s">
        <v>3480</v>
      </c>
      <c r="B374" s="15" t="s">
        <v>2628</v>
      </c>
      <c r="C374" s="15">
        <v>210</v>
      </c>
      <c r="D374" s="15">
        <v>7</v>
      </c>
      <c r="E374" s="15" t="s">
        <v>2154</v>
      </c>
      <c r="F374" s="15" t="s">
        <v>2629</v>
      </c>
      <c r="G374" s="15" t="s">
        <v>2630</v>
      </c>
      <c r="H374" s="15">
        <v>14</v>
      </c>
      <c r="I374" s="15" t="s">
        <v>2287</v>
      </c>
      <c r="J374" s="15">
        <v>4.5</v>
      </c>
      <c r="K374" s="15">
        <v>1.8</v>
      </c>
      <c r="L374" s="15">
        <v>3</v>
      </c>
      <c r="M374" s="15">
        <v>31</v>
      </c>
      <c r="N374" s="15">
        <v>2266</v>
      </c>
    </row>
    <row r="375" spans="1:14">
      <c r="A375" t="s">
        <v>3480</v>
      </c>
      <c r="B375" s="15" t="s">
        <v>2631</v>
      </c>
      <c r="C375" s="15">
        <v>250</v>
      </c>
      <c r="D375" s="15">
        <v>8</v>
      </c>
      <c r="E375" s="15" t="s">
        <v>2154</v>
      </c>
      <c r="F375" s="15" t="s">
        <v>2632</v>
      </c>
      <c r="G375" s="15" t="s">
        <v>2154</v>
      </c>
      <c r="H375" s="15">
        <v>20</v>
      </c>
      <c r="I375" s="15" t="s">
        <v>2123</v>
      </c>
      <c r="J375" s="15">
        <v>6.6</v>
      </c>
      <c r="K375" s="15">
        <v>2.1</v>
      </c>
      <c r="L375" s="15">
        <v>3.3</v>
      </c>
      <c r="M375" s="15">
        <v>38</v>
      </c>
      <c r="N375" s="15">
        <v>2267</v>
      </c>
    </row>
    <row r="376" spans="1:14">
      <c r="A376" t="s">
        <v>3480</v>
      </c>
      <c r="B376" s="15" t="s">
        <v>2633</v>
      </c>
      <c r="C376" s="15">
        <v>660</v>
      </c>
      <c r="D376" s="15">
        <v>5</v>
      </c>
      <c r="E376" s="15" t="s">
        <v>2629</v>
      </c>
      <c r="F376" s="15" t="s">
        <v>2634</v>
      </c>
      <c r="G376" s="15" t="s">
        <v>2635</v>
      </c>
      <c r="H376" s="15">
        <v>20</v>
      </c>
      <c r="I376" s="15" t="s">
        <v>2135</v>
      </c>
      <c r="J376" s="15">
        <v>5.6</v>
      </c>
      <c r="K376" s="15">
        <v>1.5</v>
      </c>
      <c r="L376" s="15">
        <v>3</v>
      </c>
      <c r="M376" s="15">
        <v>99</v>
      </c>
      <c r="N376" s="15">
        <v>2270</v>
      </c>
    </row>
    <row r="377" spans="1:14">
      <c r="A377" t="s">
        <v>3480</v>
      </c>
      <c r="B377" s="15" t="s">
        <v>2636</v>
      </c>
      <c r="C377" s="15">
        <v>385</v>
      </c>
      <c r="D377" s="15">
        <v>7</v>
      </c>
      <c r="E377" s="15" t="s">
        <v>2154</v>
      </c>
      <c r="F377" s="15" t="s">
        <v>2637</v>
      </c>
      <c r="G377" s="15" t="s">
        <v>2638</v>
      </c>
      <c r="H377" s="15">
        <v>12</v>
      </c>
      <c r="I377" s="15" t="s">
        <v>2384</v>
      </c>
      <c r="J377" s="15">
        <v>3.8</v>
      </c>
      <c r="K377" s="15">
        <v>1.2</v>
      </c>
      <c r="L377" s="15">
        <v>2.4</v>
      </c>
      <c r="M377" s="15">
        <v>58</v>
      </c>
      <c r="N377" s="15">
        <v>227</v>
      </c>
    </row>
    <row r="378" spans="1:14">
      <c r="A378" t="s">
        <v>3480</v>
      </c>
      <c r="B378" s="15" t="s">
        <v>2639</v>
      </c>
      <c r="C378" s="15">
        <v>370</v>
      </c>
      <c r="D378" s="15">
        <v>5</v>
      </c>
      <c r="E378" s="15" t="s">
        <v>2154</v>
      </c>
      <c r="F378" s="15" t="s">
        <v>2640</v>
      </c>
      <c r="G378" s="15" t="s">
        <v>2641</v>
      </c>
      <c r="H378" s="15">
        <v>8</v>
      </c>
      <c r="I378" s="15" t="s">
        <v>2202</v>
      </c>
      <c r="J378" s="15">
        <v>1.7</v>
      </c>
      <c r="K378" s="15">
        <v>0.8</v>
      </c>
      <c r="L378" s="15">
        <v>1.6</v>
      </c>
      <c r="M378" s="15">
        <v>55</v>
      </c>
      <c r="N378" s="15">
        <v>2271</v>
      </c>
    </row>
    <row r="379" spans="1:14">
      <c r="A379" t="s">
        <v>3480</v>
      </c>
      <c r="B379" s="15" t="s">
        <v>2642</v>
      </c>
      <c r="C379" s="15">
        <v>650</v>
      </c>
      <c r="D379" s="15">
        <v>5</v>
      </c>
      <c r="E379" s="15" t="s">
        <v>2629</v>
      </c>
      <c r="F379" s="15" t="s">
        <v>2634</v>
      </c>
      <c r="G379" s="15" t="s">
        <v>2643</v>
      </c>
      <c r="H379" s="15">
        <v>22</v>
      </c>
      <c r="I379" s="15" t="s">
        <v>71</v>
      </c>
      <c r="J379" s="15">
        <v>5.6</v>
      </c>
      <c r="K379" s="15">
        <v>2</v>
      </c>
      <c r="L379" s="15">
        <v>4</v>
      </c>
      <c r="M379" s="15">
        <v>98</v>
      </c>
      <c r="N379" s="15">
        <v>2273</v>
      </c>
    </row>
    <row r="380" spans="1:14">
      <c r="A380" t="s">
        <v>3480</v>
      </c>
      <c r="B380" s="15" t="s">
        <v>2644</v>
      </c>
      <c r="C380" s="15">
        <v>470</v>
      </c>
      <c r="D380" s="15">
        <v>4</v>
      </c>
      <c r="E380" s="15" t="s">
        <v>2154</v>
      </c>
      <c r="F380" s="15" t="s">
        <v>2645</v>
      </c>
      <c r="G380" s="15" t="s">
        <v>2646</v>
      </c>
      <c r="H380" s="15">
        <v>14</v>
      </c>
      <c r="I380" s="15" t="s">
        <v>2216</v>
      </c>
      <c r="J380" s="15">
        <v>3.1</v>
      </c>
      <c r="K380" s="15">
        <v>1.7</v>
      </c>
      <c r="L380" s="15">
        <v>2.6</v>
      </c>
      <c r="M380" s="15">
        <v>70</v>
      </c>
      <c r="N380" s="15">
        <v>2268</v>
      </c>
    </row>
    <row r="381" spans="1:14">
      <c r="A381" t="s">
        <v>3480</v>
      </c>
      <c r="B381" s="15" t="s">
        <v>2647</v>
      </c>
      <c r="C381" s="15">
        <v>395</v>
      </c>
      <c r="D381" s="15">
        <v>3</v>
      </c>
      <c r="E381" s="15" t="s">
        <v>2154</v>
      </c>
      <c r="F381" s="15" t="s">
        <v>2645</v>
      </c>
      <c r="G381" s="15" t="s">
        <v>2646</v>
      </c>
      <c r="H381" s="15">
        <v>14</v>
      </c>
      <c r="I381" s="15" t="s">
        <v>2216</v>
      </c>
      <c r="J381" s="15">
        <v>2.6</v>
      </c>
      <c r="K381" s="15">
        <v>1</v>
      </c>
      <c r="L381" s="15">
        <v>1.6</v>
      </c>
      <c r="M381" s="15">
        <v>59</v>
      </c>
      <c r="N381" s="15">
        <v>2269</v>
      </c>
    </row>
    <row r="382" spans="1:14">
      <c r="A382" t="s">
        <v>3480</v>
      </c>
      <c r="B382" s="15" t="s">
        <v>2648</v>
      </c>
      <c r="C382" s="15">
        <v>400</v>
      </c>
      <c r="D382" s="15">
        <v>6</v>
      </c>
      <c r="E382" s="15" t="s">
        <v>2154</v>
      </c>
      <c r="F382" s="15" t="s">
        <v>2649</v>
      </c>
      <c r="G382" s="15" t="s">
        <v>2650</v>
      </c>
      <c r="H382" s="15">
        <v>16</v>
      </c>
      <c r="I382" s="15" t="s">
        <v>2110</v>
      </c>
      <c r="J382" s="15">
        <v>4.5999999999999996</v>
      </c>
      <c r="K382" s="15">
        <v>1.3</v>
      </c>
      <c r="L382" s="15">
        <v>2</v>
      </c>
      <c r="M382" s="15">
        <v>60</v>
      </c>
      <c r="N382" s="15">
        <v>2274</v>
      </c>
    </row>
    <row r="383" spans="1:14">
      <c r="A383" t="s">
        <v>432</v>
      </c>
      <c r="B383" s="15" t="s">
        <v>2651</v>
      </c>
      <c r="C383" s="15">
        <v>200</v>
      </c>
      <c r="D383" s="15">
        <v>2</v>
      </c>
      <c r="E383" s="15" t="s">
        <v>2154</v>
      </c>
      <c r="F383" s="15" t="s">
        <v>2154</v>
      </c>
      <c r="G383" s="15" t="s">
        <v>2154</v>
      </c>
      <c r="H383" s="15">
        <v>10</v>
      </c>
      <c r="I383" s="15" t="s">
        <v>2096</v>
      </c>
      <c r="J383" s="15">
        <v>0.5</v>
      </c>
      <c r="K383" s="15">
        <v>0.5</v>
      </c>
      <c r="L383" s="15">
        <v>0.8</v>
      </c>
      <c r="M383" s="15">
        <v>30</v>
      </c>
      <c r="N383" s="15">
        <v>2225</v>
      </c>
    </row>
    <row r="384" spans="1:14">
      <c r="A384" t="s">
        <v>432</v>
      </c>
      <c r="B384" s="15" t="s">
        <v>2652</v>
      </c>
      <c r="C384" s="15">
        <v>225</v>
      </c>
      <c r="D384" s="15">
        <v>2</v>
      </c>
      <c r="E384" s="15" t="s">
        <v>2154</v>
      </c>
      <c r="F384" s="15" t="s">
        <v>2154</v>
      </c>
      <c r="G384" s="15" t="s">
        <v>2154</v>
      </c>
      <c r="H384" s="15">
        <v>15</v>
      </c>
      <c r="I384" s="15" t="s">
        <v>2226</v>
      </c>
      <c r="J384" s="15">
        <v>0.8</v>
      </c>
      <c r="K384" s="15">
        <v>0.6</v>
      </c>
      <c r="L384" s="15">
        <v>0.9</v>
      </c>
      <c r="M384" s="15">
        <v>33</v>
      </c>
      <c r="N384" s="15">
        <v>2227</v>
      </c>
    </row>
    <row r="385" spans="1:14">
      <c r="A385" t="s">
        <v>432</v>
      </c>
      <c r="B385" s="15" t="s">
        <v>2653</v>
      </c>
      <c r="C385" s="15">
        <v>400</v>
      </c>
      <c r="D385" s="15">
        <v>3</v>
      </c>
      <c r="E385" s="15" t="s">
        <v>2089</v>
      </c>
      <c r="F385" s="15" t="s">
        <v>2381</v>
      </c>
      <c r="G385" s="15" t="s">
        <v>2391</v>
      </c>
      <c r="H385" s="15">
        <v>15</v>
      </c>
      <c r="I385" s="15" t="s">
        <v>2226</v>
      </c>
      <c r="J385" s="15">
        <v>2.1</v>
      </c>
      <c r="K385" s="15">
        <v>0.8</v>
      </c>
      <c r="L385" s="15">
        <v>1.2</v>
      </c>
      <c r="M385" s="15">
        <v>60</v>
      </c>
      <c r="N385" s="15">
        <v>2233</v>
      </c>
    </row>
    <row r="386" spans="1:14">
      <c r="A386" t="s">
        <v>432</v>
      </c>
      <c r="B386" s="15" t="s">
        <v>2654</v>
      </c>
      <c r="C386" s="15">
        <v>600</v>
      </c>
      <c r="D386" s="15">
        <v>6</v>
      </c>
      <c r="E386" s="15" t="s">
        <v>2154</v>
      </c>
      <c r="F386" s="15" t="s">
        <v>2154</v>
      </c>
      <c r="G386" s="15" t="s">
        <v>2089</v>
      </c>
      <c r="H386" s="15">
        <v>4</v>
      </c>
      <c r="I386" s="15" t="s">
        <v>394</v>
      </c>
      <c r="J386" s="15">
        <v>0.8</v>
      </c>
      <c r="K386" s="15">
        <v>0.3</v>
      </c>
      <c r="L386" s="15">
        <v>0.5</v>
      </c>
      <c r="M386" s="15">
        <v>90</v>
      </c>
      <c r="N386" s="15">
        <v>2231</v>
      </c>
    </row>
    <row r="387" spans="1:14">
      <c r="A387" t="s">
        <v>432</v>
      </c>
      <c r="B387" s="15" t="s">
        <v>2655</v>
      </c>
      <c r="C387" s="15">
        <v>750</v>
      </c>
      <c r="D387" s="15">
        <v>6</v>
      </c>
      <c r="E387" s="15" t="s">
        <v>2103</v>
      </c>
      <c r="F387" s="15" t="s">
        <v>2104</v>
      </c>
      <c r="G387" s="15" t="s">
        <v>2228</v>
      </c>
      <c r="H387" s="15">
        <v>12</v>
      </c>
      <c r="I387" s="15" t="s">
        <v>2384</v>
      </c>
      <c r="J387" s="15">
        <v>3.7</v>
      </c>
      <c r="K387" s="15">
        <v>0.7</v>
      </c>
      <c r="L387" s="15">
        <v>1</v>
      </c>
      <c r="M387" s="15">
        <v>112</v>
      </c>
      <c r="N387" s="15">
        <v>2240</v>
      </c>
    </row>
    <row r="388" spans="1:14">
      <c r="A388" t="s">
        <v>432</v>
      </c>
      <c r="B388" s="15" t="s">
        <v>2656</v>
      </c>
      <c r="C388" s="15">
        <v>650</v>
      </c>
      <c r="D388" s="15">
        <v>6</v>
      </c>
      <c r="E388" s="15" t="s">
        <v>2179</v>
      </c>
      <c r="F388" s="15" t="s">
        <v>2657</v>
      </c>
      <c r="G388" s="15" t="s">
        <v>2279</v>
      </c>
      <c r="H388" s="15">
        <v>10</v>
      </c>
      <c r="I388" s="15" t="s">
        <v>2106</v>
      </c>
      <c r="J388" s="15">
        <v>3.2</v>
      </c>
      <c r="K388" s="15">
        <v>0.6</v>
      </c>
      <c r="L388" s="15">
        <v>0.9</v>
      </c>
      <c r="M388" s="15">
        <v>97</v>
      </c>
      <c r="N388" s="15">
        <v>2245</v>
      </c>
    </row>
    <row r="389" spans="1:14">
      <c r="A389" t="s">
        <v>432</v>
      </c>
      <c r="B389" s="15" t="s">
        <v>2658</v>
      </c>
      <c r="C389" s="15">
        <v>750</v>
      </c>
      <c r="D389" s="15">
        <v>5</v>
      </c>
      <c r="E389" s="15" t="s">
        <v>2112</v>
      </c>
      <c r="F389" s="15" t="s">
        <v>2395</v>
      </c>
      <c r="G389" s="15" t="s">
        <v>2396</v>
      </c>
      <c r="H389" s="15">
        <v>21</v>
      </c>
      <c r="I389" s="15" t="s">
        <v>66</v>
      </c>
      <c r="J389" s="15">
        <v>4.7</v>
      </c>
      <c r="K389" s="15">
        <v>1.5</v>
      </c>
      <c r="L389" s="15">
        <v>2.2999999999999998</v>
      </c>
      <c r="M389" s="15">
        <v>112</v>
      </c>
      <c r="N389" s="15">
        <v>2249</v>
      </c>
    </row>
    <row r="390" spans="1:14">
      <c r="A390" t="s">
        <v>432</v>
      </c>
      <c r="B390" s="15" t="s">
        <v>2659</v>
      </c>
      <c r="C390" s="15">
        <v>650</v>
      </c>
      <c r="D390" s="15">
        <v>6</v>
      </c>
      <c r="E390" s="15" t="s">
        <v>2154</v>
      </c>
      <c r="F390" s="15" t="s">
        <v>2193</v>
      </c>
      <c r="G390" s="15" t="s">
        <v>2154</v>
      </c>
      <c r="H390" s="15">
        <v>18</v>
      </c>
      <c r="I390" s="15" t="s">
        <v>2131</v>
      </c>
      <c r="J390" s="15">
        <v>5.0999999999999996</v>
      </c>
      <c r="K390" s="15">
        <v>1.3</v>
      </c>
      <c r="L390" s="15">
        <v>1.9</v>
      </c>
      <c r="M390" s="15">
        <v>98</v>
      </c>
      <c r="N390" s="15">
        <v>2250</v>
      </c>
    </row>
    <row r="391" spans="1:14">
      <c r="A391" t="s">
        <v>432</v>
      </c>
      <c r="B391" s="15" t="s">
        <v>2660</v>
      </c>
      <c r="C391" s="15">
        <v>500</v>
      </c>
      <c r="D391" s="15">
        <v>4</v>
      </c>
      <c r="E391" s="15" t="s">
        <v>2154</v>
      </c>
      <c r="F391" s="15" t="s">
        <v>2098</v>
      </c>
      <c r="G391" s="15" t="s">
        <v>2279</v>
      </c>
      <c r="H391" s="15">
        <v>10</v>
      </c>
      <c r="I391" s="15" t="s">
        <v>2106</v>
      </c>
      <c r="J391" s="15">
        <v>2.2999999999999998</v>
      </c>
      <c r="K391" s="15">
        <v>0.6</v>
      </c>
      <c r="L391" s="15">
        <v>0.9</v>
      </c>
      <c r="M391" s="15">
        <v>75</v>
      </c>
      <c r="N391" s="15">
        <v>2250</v>
      </c>
    </row>
    <row r="392" spans="1:14">
      <c r="A392" t="s">
        <v>432</v>
      </c>
      <c r="B392" s="15" t="s">
        <v>2661</v>
      </c>
      <c r="C392" s="15">
        <v>675</v>
      </c>
      <c r="D392" s="15">
        <v>4</v>
      </c>
      <c r="E392" s="15" t="s">
        <v>2103</v>
      </c>
      <c r="F392" s="15" t="s">
        <v>2390</v>
      </c>
      <c r="G392" s="15" t="s">
        <v>2391</v>
      </c>
      <c r="H392" s="15">
        <v>14</v>
      </c>
      <c r="I392" s="15" t="s">
        <v>2114</v>
      </c>
      <c r="J392" s="15">
        <v>3</v>
      </c>
      <c r="K392" s="15">
        <v>0.9</v>
      </c>
      <c r="L392" s="15">
        <v>1.2</v>
      </c>
      <c r="M392" s="15">
        <v>101</v>
      </c>
      <c r="N392" s="15">
        <v>2257</v>
      </c>
    </row>
    <row r="393" spans="1:14">
      <c r="A393" t="s">
        <v>432</v>
      </c>
      <c r="B393" s="15" t="s">
        <v>2662</v>
      </c>
      <c r="C393" s="15">
        <v>600</v>
      </c>
      <c r="D393" s="15">
        <v>6</v>
      </c>
      <c r="E393" s="15" t="s">
        <v>2089</v>
      </c>
      <c r="F393" s="15" t="s">
        <v>2381</v>
      </c>
      <c r="G393" s="15" t="s">
        <v>2237</v>
      </c>
      <c r="H393" s="15">
        <v>13</v>
      </c>
      <c r="I393" s="15" t="s">
        <v>2161</v>
      </c>
      <c r="J393" s="15">
        <v>4.0999999999999996</v>
      </c>
      <c r="K393" s="15">
        <v>1</v>
      </c>
      <c r="L393" s="15">
        <v>1.5</v>
      </c>
      <c r="M393" s="15">
        <v>90</v>
      </c>
      <c r="N393" s="15">
        <v>2251</v>
      </c>
    </row>
    <row r="394" spans="1:14">
      <c r="A394" t="s">
        <v>432</v>
      </c>
      <c r="B394" s="15" t="s">
        <v>2663</v>
      </c>
      <c r="C394" s="15">
        <v>700</v>
      </c>
      <c r="D394" s="15">
        <v>6</v>
      </c>
      <c r="E394" s="15" t="s">
        <v>2108</v>
      </c>
      <c r="F394" s="15" t="s">
        <v>2109</v>
      </c>
      <c r="G394" s="15" t="s">
        <v>2262</v>
      </c>
      <c r="H394" s="15">
        <v>20</v>
      </c>
      <c r="I394" s="15" t="s">
        <v>2135</v>
      </c>
      <c r="J394" s="15">
        <v>6.5</v>
      </c>
      <c r="K394" s="15">
        <v>1.5</v>
      </c>
      <c r="L394" s="15">
        <v>2.2999999999999998</v>
      </c>
      <c r="M394" s="15">
        <v>105</v>
      </c>
      <c r="N394" s="15">
        <v>2260</v>
      </c>
    </row>
    <row r="395" spans="1:14">
      <c r="A395" t="s">
        <v>432</v>
      </c>
      <c r="B395" s="15" t="s">
        <v>2664</v>
      </c>
      <c r="C395" s="15">
        <v>750</v>
      </c>
      <c r="D395" s="15">
        <v>8</v>
      </c>
      <c r="E395" s="15" t="s">
        <v>2108</v>
      </c>
      <c r="F395" s="15" t="s">
        <v>2109</v>
      </c>
      <c r="G395" s="15" t="s">
        <v>2262</v>
      </c>
      <c r="H395" s="15">
        <v>20</v>
      </c>
      <c r="I395" s="15" t="s">
        <v>2123</v>
      </c>
      <c r="J395" s="15">
        <v>6.9</v>
      </c>
      <c r="K395" s="15">
        <v>1.6</v>
      </c>
      <c r="L395" s="15">
        <v>2.4</v>
      </c>
      <c r="M395" s="15">
        <v>113</v>
      </c>
      <c r="N395" s="15">
        <v>2266</v>
      </c>
    </row>
    <row r="396" spans="1:14">
      <c r="A396" t="s">
        <v>432</v>
      </c>
      <c r="B396" s="15" t="s">
        <v>2665</v>
      </c>
      <c r="C396" s="15">
        <v>850</v>
      </c>
      <c r="D396" s="15">
        <v>9</v>
      </c>
      <c r="E396" s="15" t="s">
        <v>2112</v>
      </c>
      <c r="F396" s="15" t="s">
        <v>2395</v>
      </c>
      <c r="G396" s="15" t="s">
        <v>2396</v>
      </c>
      <c r="H396" s="15">
        <v>21</v>
      </c>
      <c r="I396" s="15" t="s">
        <v>66</v>
      </c>
      <c r="J396" s="15">
        <v>7.9</v>
      </c>
      <c r="K396" s="15">
        <v>1.8</v>
      </c>
      <c r="L396" s="15">
        <v>2.8</v>
      </c>
      <c r="M396" s="15">
        <v>128</v>
      </c>
      <c r="N396" s="15">
        <v>2267</v>
      </c>
    </row>
    <row r="397" spans="1:14">
      <c r="A397" t="s">
        <v>432</v>
      </c>
      <c r="B397" s="15" t="s">
        <v>2666</v>
      </c>
      <c r="C397" s="15">
        <v>510</v>
      </c>
      <c r="D397" s="15">
        <v>9</v>
      </c>
      <c r="E397" s="15" t="s">
        <v>2112</v>
      </c>
      <c r="F397" s="15" t="s">
        <v>2338</v>
      </c>
      <c r="G397" s="15" t="s">
        <v>2140</v>
      </c>
      <c r="H397" s="15">
        <v>20</v>
      </c>
      <c r="I397" s="15" t="s">
        <v>2135</v>
      </c>
      <c r="J397" s="15">
        <v>8.8000000000000007</v>
      </c>
      <c r="K397" s="15">
        <v>0.9</v>
      </c>
      <c r="L397" s="15">
        <v>1.4</v>
      </c>
      <c r="M397" s="15">
        <v>77</v>
      </c>
      <c r="N397" s="15">
        <v>2284</v>
      </c>
    </row>
    <row r="398" spans="1:14">
      <c r="A398" t="s">
        <v>432</v>
      </c>
      <c r="B398" s="15" t="s">
        <v>2667</v>
      </c>
      <c r="C398" s="15">
        <v>950</v>
      </c>
      <c r="D398" s="15">
        <v>11</v>
      </c>
      <c r="E398" s="15" t="s">
        <v>2112</v>
      </c>
      <c r="F398" s="15" t="s">
        <v>2395</v>
      </c>
      <c r="G398" s="15" t="s">
        <v>2396</v>
      </c>
      <c r="H398" s="15">
        <v>21</v>
      </c>
      <c r="I398" s="15" t="s">
        <v>66</v>
      </c>
      <c r="J398" s="15">
        <v>9.4</v>
      </c>
      <c r="K398" s="15">
        <v>2.1</v>
      </c>
      <c r="L398" s="15">
        <v>3.2</v>
      </c>
      <c r="M398" s="15">
        <v>143</v>
      </c>
      <c r="N398" s="15">
        <v>2294</v>
      </c>
    </row>
    <row r="399" spans="1:14">
      <c r="A399" t="s">
        <v>432</v>
      </c>
      <c r="B399" s="15" t="s">
        <v>2668</v>
      </c>
      <c r="C399" s="15">
        <v>1210</v>
      </c>
      <c r="D399" s="15">
        <v>17</v>
      </c>
      <c r="E399" s="15" t="s">
        <v>2128</v>
      </c>
      <c r="F399" s="15" t="s">
        <v>2129</v>
      </c>
      <c r="G399" s="15" t="s">
        <v>2130</v>
      </c>
      <c r="H399" s="15">
        <v>18</v>
      </c>
      <c r="I399" s="15" t="s">
        <v>2131</v>
      </c>
      <c r="J399" s="15">
        <v>12.5</v>
      </c>
      <c r="K399" s="15">
        <v>2.4</v>
      </c>
      <c r="L399" s="15">
        <v>3.5</v>
      </c>
      <c r="M399" s="15">
        <v>182</v>
      </c>
      <c r="N399" s="15">
        <v>2308</v>
      </c>
    </row>
    <row r="400" spans="1:14">
      <c r="A400" t="s">
        <v>432</v>
      </c>
      <c r="B400" s="15" t="s">
        <v>2669</v>
      </c>
      <c r="C400" s="15">
        <v>1450</v>
      </c>
      <c r="D400" s="15">
        <v>15</v>
      </c>
      <c r="E400" s="15" t="s">
        <v>2108</v>
      </c>
      <c r="F400" s="15" t="s">
        <v>2109</v>
      </c>
      <c r="G400" s="15" t="s">
        <v>2262</v>
      </c>
      <c r="H400" s="15">
        <v>20</v>
      </c>
      <c r="I400" s="15" t="s">
        <v>2123</v>
      </c>
      <c r="J400" s="15">
        <v>11.7</v>
      </c>
      <c r="K400" s="15">
        <v>1.9</v>
      </c>
      <c r="L400" s="15">
        <v>2.9</v>
      </c>
      <c r="M400" s="15">
        <v>218</v>
      </c>
      <c r="N400" s="15">
        <v>2319</v>
      </c>
    </row>
    <row r="401" spans="1:14">
      <c r="A401" t="s">
        <v>432</v>
      </c>
      <c r="B401" s="15" t="s">
        <v>2670</v>
      </c>
      <c r="C401" s="15">
        <v>1630</v>
      </c>
      <c r="D401" s="15">
        <v>20</v>
      </c>
      <c r="E401" s="15" t="s">
        <v>2112</v>
      </c>
      <c r="F401" s="15" t="s">
        <v>2395</v>
      </c>
      <c r="G401" s="15" t="s">
        <v>2396</v>
      </c>
      <c r="H401" s="15">
        <v>21</v>
      </c>
      <c r="I401" s="15" t="s">
        <v>66</v>
      </c>
      <c r="J401" s="15">
        <v>15.7</v>
      </c>
      <c r="K401" s="15">
        <v>2.9</v>
      </c>
      <c r="L401" s="15">
        <v>4.4000000000000004</v>
      </c>
      <c r="M401" s="15">
        <v>246</v>
      </c>
      <c r="N401" s="15">
        <v>2325</v>
      </c>
    </row>
    <row r="402" spans="1:14">
      <c r="A402" t="s">
        <v>432</v>
      </c>
      <c r="B402" s="15" t="s">
        <v>2671</v>
      </c>
      <c r="C402" s="15">
        <v>1250</v>
      </c>
      <c r="D402" s="15">
        <v>23</v>
      </c>
      <c r="E402" s="15" t="s">
        <v>2142</v>
      </c>
      <c r="F402" s="15" t="s">
        <v>2244</v>
      </c>
      <c r="G402" s="15" t="s">
        <v>2170</v>
      </c>
      <c r="H402" s="15">
        <v>20</v>
      </c>
      <c r="I402" s="15" t="s">
        <v>2135</v>
      </c>
      <c r="J402" s="15">
        <v>19.3</v>
      </c>
      <c r="K402" s="15">
        <v>4.4000000000000004</v>
      </c>
      <c r="L402" s="15">
        <v>5.9</v>
      </c>
      <c r="M402" s="15">
        <v>189</v>
      </c>
      <c r="N402" s="15">
        <v>2333</v>
      </c>
    </row>
    <row r="403" spans="1:14">
      <c r="A403" t="s">
        <v>432</v>
      </c>
      <c r="B403" s="15" t="s">
        <v>2672</v>
      </c>
      <c r="C403" s="15">
        <v>1420</v>
      </c>
      <c r="D403" s="15">
        <v>25</v>
      </c>
      <c r="E403" s="15" t="s">
        <v>2138</v>
      </c>
      <c r="F403" s="15" t="s">
        <v>2673</v>
      </c>
      <c r="G403" s="15" t="s">
        <v>2170</v>
      </c>
      <c r="H403" s="15">
        <v>20</v>
      </c>
      <c r="I403" s="15" t="s">
        <v>2123</v>
      </c>
      <c r="J403" s="15">
        <v>18.399999999999999</v>
      </c>
      <c r="K403" s="15">
        <v>5</v>
      </c>
      <c r="L403" s="15">
        <v>6.8</v>
      </c>
      <c r="M403" s="15">
        <v>214</v>
      </c>
      <c r="N403" s="15">
        <v>2336</v>
      </c>
    </row>
    <row r="404" spans="1:14">
      <c r="A404" t="s">
        <v>432</v>
      </c>
      <c r="B404" s="15" t="s">
        <v>2674</v>
      </c>
      <c r="C404" s="15">
        <v>1530</v>
      </c>
      <c r="D404" s="15">
        <v>27</v>
      </c>
      <c r="E404" s="15" t="s">
        <v>2112</v>
      </c>
      <c r="F404" s="15" t="s">
        <v>2113</v>
      </c>
      <c r="G404" s="15" t="s">
        <v>2143</v>
      </c>
      <c r="H404" s="15">
        <v>21</v>
      </c>
      <c r="I404" s="15" t="s">
        <v>66</v>
      </c>
      <c r="J404" s="15">
        <v>20.6</v>
      </c>
      <c r="K404" s="15">
        <v>5.2</v>
      </c>
      <c r="L404" s="15">
        <v>6.9</v>
      </c>
      <c r="M404" s="15">
        <v>231</v>
      </c>
      <c r="N404" s="15">
        <v>2340</v>
      </c>
    </row>
    <row r="405" spans="1:14">
      <c r="A405" t="s">
        <v>432</v>
      </c>
      <c r="B405" s="15" t="s">
        <v>2675</v>
      </c>
      <c r="C405" s="15">
        <v>1050</v>
      </c>
      <c r="D405" s="15">
        <v>24</v>
      </c>
      <c r="E405" s="15" t="s">
        <v>2138</v>
      </c>
      <c r="F405" s="15" t="s">
        <v>2676</v>
      </c>
      <c r="G405" s="15" t="s">
        <v>2317</v>
      </c>
      <c r="H405" s="15">
        <v>22</v>
      </c>
      <c r="I405" s="15" t="s">
        <v>71</v>
      </c>
      <c r="J405" s="15">
        <v>20.5</v>
      </c>
      <c r="K405" s="15">
        <v>4.8</v>
      </c>
      <c r="L405" s="15">
        <v>6.5</v>
      </c>
      <c r="M405" s="15">
        <v>159</v>
      </c>
      <c r="N405" s="15">
        <v>2341</v>
      </c>
    </row>
    <row r="406" spans="1:14">
      <c r="A406" t="s">
        <v>432</v>
      </c>
      <c r="B406" s="15" t="s">
        <v>2677</v>
      </c>
      <c r="C406" s="15">
        <v>980</v>
      </c>
      <c r="D406" s="15">
        <v>21</v>
      </c>
      <c r="E406" s="15" t="s">
        <v>2103</v>
      </c>
      <c r="F406" s="15" t="s">
        <v>2678</v>
      </c>
      <c r="G406" s="15" t="s">
        <v>2121</v>
      </c>
      <c r="H406" s="15">
        <v>18</v>
      </c>
      <c r="I406" s="15" t="s">
        <v>2131</v>
      </c>
      <c r="J406" s="15">
        <v>14.7</v>
      </c>
      <c r="K406" s="15">
        <v>4.0999999999999996</v>
      </c>
      <c r="L406" s="15">
        <v>5.4</v>
      </c>
      <c r="M406" s="15">
        <v>148</v>
      </c>
      <c r="N406" s="15">
        <v>2343</v>
      </c>
    </row>
    <row r="407" spans="1:14">
      <c r="A407" t="s">
        <v>432</v>
      </c>
      <c r="B407" s="15" t="s">
        <v>2679</v>
      </c>
      <c r="C407" s="15">
        <v>760</v>
      </c>
      <c r="D407" s="15">
        <v>17</v>
      </c>
      <c r="E407" s="15" t="s">
        <v>2116</v>
      </c>
      <c r="F407" s="15" t="s">
        <v>2448</v>
      </c>
      <c r="G407" s="15" t="s">
        <v>2170</v>
      </c>
      <c r="H407" s="15">
        <v>20</v>
      </c>
      <c r="I407" s="15" t="s">
        <v>2135</v>
      </c>
      <c r="J407" s="15">
        <v>14.7</v>
      </c>
      <c r="K407" s="15">
        <v>3.3</v>
      </c>
      <c r="L407" s="15">
        <v>4.4000000000000004</v>
      </c>
      <c r="M407" s="15">
        <v>115</v>
      </c>
      <c r="N407" s="15">
        <v>2343</v>
      </c>
    </row>
    <row r="408" spans="1:14">
      <c r="A408" t="s">
        <v>432</v>
      </c>
      <c r="B408" s="15" t="s">
        <v>2680</v>
      </c>
      <c r="C408" s="15">
        <v>1130</v>
      </c>
      <c r="D408" s="15">
        <v>20</v>
      </c>
      <c r="E408" s="15" t="s">
        <v>2108</v>
      </c>
      <c r="F408" s="15" t="s">
        <v>2109</v>
      </c>
      <c r="G408" s="15" t="s">
        <v>2262</v>
      </c>
      <c r="H408" s="15">
        <v>20</v>
      </c>
      <c r="I408" s="15" t="s">
        <v>2135</v>
      </c>
      <c r="J408" s="15">
        <v>16.8</v>
      </c>
      <c r="K408" s="15">
        <v>4.4000000000000004</v>
      </c>
      <c r="L408" s="15">
        <v>5.9</v>
      </c>
      <c r="M408" s="15">
        <v>171</v>
      </c>
      <c r="N408" s="15">
        <v>2347</v>
      </c>
    </row>
    <row r="409" spans="1:14">
      <c r="A409" t="s">
        <v>432</v>
      </c>
      <c r="B409" s="15" t="s">
        <v>2681</v>
      </c>
      <c r="C409" s="15">
        <v>520</v>
      </c>
      <c r="D409" s="15">
        <v>11</v>
      </c>
      <c r="E409" s="15" t="s">
        <v>2120</v>
      </c>
      <c r="F409" s="15" t="s">
        <v>2682</v>
      </c>
      <c r="G409" s="15" t="s">
        <v>2683</v>
      </c>
      <c r="H409" s="15">
        <v>22</v>
      </c>
      <c r="I409" s="15" t="s">
        <v>71</v>
      </c>
      <c r="J409" s="15">
        <v>10.8</v>
      </c>
      <c r="K409" s="15">
        <v>2.5</v>
      </c>
      <c r="L409" s="15">
        <v>3.3</v>
      </c>
      <c r="M409" s="15">
        <v>79</v>
      </c>
      <c r="N409" s="15">
        <v>2348</v>
      </c>
    </row>
    <row r="410" spans="1:14">
      <c r="A410" t="s">
        <v>432</v>
      </c>
      <c r="B410" s="15" t="s">
        <v>2684</v>
      </c>
      <c r="C410" s="15">
        <v>1655</v>
      </c>
      <c r="D410" s="15">
        <v>31</v>
      </c>
      <c r="E410" s="15" t="s">
        <v>2138</v>
      </c>
      <c r="F410" s="15" t="s">
        <v>2139</v>
      </c>
      <c r="G410" s="15" t="s">
        <v>2134</v>
      </c>
      <c r="H410" s="15">
        <v>18</v>
      </c>
      <c r="I410" s="15" t="s">
        <v>2131</v>
      </c>
      <c r="J410" s="15">
        <v>21.1</v>
      </c>
      <c r="K410" s="15">
        <v>6.1</v>
      </c>
      <c r="L410" s="15">
        <v>8</v>
      </c>
      <c r="M410" s="15">
        <v>250</v>
      </c>
      <c r="N410" s="15">
        <v>2352</v>
      </c>
    </row>
    <row r="411" spans="1:14">
      <c r="A411" t="s">
        <v>432</v>
      </c>
      <c r="B411" s="15" t="s">
        <v>2685</v>
      </c>
      <c r="C411" s="15">
        <v>455</v>
      </c>
      <c r="D411" s="15">
        <v>8</v>
      </c>
      <c r="E411" s="15" t="s">
        <v>2420</v>
      </c>
      <c r="F411" s="15" t="s">
        <v>2194</v>
      </c>
      <c r="G411" s="15" t="s">
        <v>2686</v>
      </c>
      <c r="H411" s="15">
        <v>24</v>
      </c>
      <c r="I411" s="15" t="s">
        <v>2118</v>
      </c>
      <c r="J411" s="15">
        <v>8.6999999999999993</v>
      </c>
      <c r="K411" s="15">
        <v>1.7</v>
      </c>
      <c r="L411" s="15">
        <v>2.2999999999999998</v>
      </c>
      <c r="M411" s="15">
        <v>69</v>
      </c>
      <c r="N411" s="15">
        <v>2352</v>
      </c>
    </row>
    <row r="412" spans="1:14">
      <c r="A412" t="s">
        <v>432</v>
      </c>
      <c r="B412" s="15" t="s">
        <v>2687</v>
      </c>
      <c r="C412" s="15">
        <v>850</v>
      </c>
      <c r="D412" s="15">
        <v>15</v>
      </c>
      <c r="E412" s="15" t="s">
        <v>2133</v>
      </c>
      <c r="F412" s="15" t="s">
        <v>2249</v>
      </c>
      <c r="G412" s="15" t="s">
        <v>2688</v>
      </c>
      <c r="H412" s="15">
        <v>24</v>
      </c>
      <c r="I412" s="15" t="s">
        <v>2118</v>
      </c>
      <c r="J412" s="15">
        <v>13.9</v>
      </c>
      <c r="K412" s="15">
        <v>3</v>
      </c>
      <c r="L412" s="15">
        <v>4.0999999999999996</v>
      </c>
      <c r="M412" s="15">
        <v>128</v>
      </c>
      <c r="N412" s="15">
        <v>2355</v>
      </c>
    </row>
    <row r="413" spans="1:14">
      <c r="A413" t="s">
        <v>432</v>
      </c>
      <c r="B413" s="15" t="s">
        <v>2689</v>
      </c>
      <c r="C413" s="15">
        <v>1660</v>
      </c>
      <c r="D413" s="15">
        <v>29</v>
      </c>
      <c r="E413" s="15" t="s">
        <v>2108</v>
      </c>
      <c r="F413" s="15" t="s">
        <v>2147</v>
      </c>
      <c r="G413" s="15" t="s">
        <v>2140</v>
      </c>
      <c r="H413" s="15">
        <v>20</v>
      </c>
      <c r="I413" s="15" t="s">
        <v>2123</v>
      </c>
      <c r="J413" s="15">
        <v>21.1</v>
      </c>
      <c r="K413" s="15">
        <v>5.7</v>
      </c>
      <c r="L413" s="15">
        <v>7.6</v>
      </c>
      <c r="M413" s="15">
        <v>251</v>
      </c>
      <c r="N413" s="15">
        <v>2356</v>
      </c>
    </row>
    <row r="414" spans="1:14">
      <c r="A414" t="s">
        <v>432</v>
      </c>
      <c r="B414" s="15" t="s">
        <v>2690</v>
      </c>
      <c r="C414" s="15">
        <v>1790</v>
      </c>
      <c r="D414" s="15">
        <v>30</v>
      </c>
      <c r="E414" s="15" t="s">
        <v>2125</v>
      </c>
      <c r="F414" s="15" t="s">
        <v>2298</v>
      </c>
      <c r="G414" s="15" t="s">
        <v>2691</v>
      </c>
      <c r="H414" s="15">
        <v>21</v>
      </c>
      <c r="I414" s="15" t="s">
        <v>66</v>
      </c>
      <c r="J414" s="15">
        <v>22.8</v>
      </c>
      <c r="K414" s="15">
        <v>6.5</v>
      </c>
      <c r="L414" s="15">
        <v>8.6</v>
      </c>
      <c r="M414" s="15">
        <v>270</v>
      </c>
      <c r="N414" s="15">
        <v>2358</v>
      </c>
    </row>
    <row r="415" spans="1:14">
      <c r="A415" t="s">
        <v>432</v>
      </c>
      <c r="B415" s="15" t="s">
        <v>2692</v>
      </c>
      <c r="C415" s="15">
        <v>1830</v>
      </c>
      <c r="D415" s="15">
        <v>32</v>
      </c>
      <c r="E415" s="15" t="s">
        <v>2154</v>
      </c>
      <c r="F415" s="15" t="s">
        <v>2138</v>
      </c>
      <c r="G415" s="15" t="s">
        <v>2693</v>
      </c>
      <c r="H415" s="15">
        <v>20</v>
      </c>
      <c r="I415" s="15" t="s">
        <v>2135</v>
      </c>
      <c r="J415" s="15">
        <v>25.2</v>
      </c>
      <c r="K415" s="15">
        <v>6.6</v>
      </c>
      <c r="L415" s="15">
        <v>8.9</v>
      </c>
      <c r="M415" s="15">
        <v>277</v>
      </c>
      <c r="N415" s="15">
        <v>2359</v>
      </c>
    </row>
    <row r="416" spans="1:14">
      <c r="A416" t="s">
        <v>432</v>
      </c>
      <c r="B416" s="15" t="s">
        <v>2694</v>
      </c>
      <c r="C416" s="15">
        <v>1870</v>
      </c>
      <c r="D416" s="15">
        <v>33</v>
      </c>
      <c r="E416" s="15" t="s">
        <v>2108</v>
      </c>
      <c r="F416" s="15" t="s">
        <v>2147</v>
      </c>
      <c r="G416" s="15" t="s">
        <v>2140</v>
      </c>
      <c r="H416" s="15">
        <v>20</v>
      </c>
      <c r="I416" s="15" t="s">
        <v>2123</v>
      </c>
      <c r="J416" s="15">
        <v>23.8</v>
      </c>
      <c r="K416" s="15">
        <v>6.8</v>
      </c>
      <c r="L416" s="15">
        <v>9.1</v>
      </c>
      <c r="M416" s="15">
        <v>282</v>
      </c>
      <c r="N416" s="15">
        <v>2361</v>
      </c>
    </row>
    <row r="417" spans="1:14">
      <c r="A417" t="s">
        <v>432</v>
      </c>
      <c r="B417" s="15" t="s">
        <v>2695</v>
      </c>
      <c r="C417" s="15">
        <v>1980</v>
      </c>
      <c r="D417" s="15">
        <v>35</v>
      </c>
      <c r="E417" s="15" t="s">
        <v>2112</v>
      </c>
      <c r="F417" s="15" t="s">
        <v>2113</v>
      </c>
      <c r="G417" s="15" t="s">
        <v>2143</v>
      </c>
      <c r="H417" s="15">
        <v>21</v>
      </c>
      <c r="I417" s="15" t="s">
        <v>66</v>
      </c>
      <c r="J417" s="15">
        <v>26.3</v>
      </c>
      <c r="K417" s="15">
        <v>6.8</v>
      </c>
      <c r="L417" s="15">
        <v>8.9</v>
      </c>
      <c r="M417" s="15">
        <v>299</v>
      </c>
      <c r="N417" s="15">
        <v>2362</v>
      </c>
    </row>
    <row r="418" spans="1:14">
      <c r="A418" t="s">
        <v>432</v>
      </c>
      <c r="B418" s="15" t="s">
        <v>2696</v>
      </c>
      <c r="C418" s="15">
        <v>1230</v>
      </c>
      <c r="D418" s="15">
        <v>22</v>
      </c>
      <c r="E418" s="15" t="s">
        <v>2138</v>
      </c>
      <c r="F418" s="15" t="s">
        <v>2676</v>
      </c>
      <c r="G418" s="15" t="s">
        <v>2317</v>
      </c>
      <c r="H418" s="15">
        <v>22</v>
      </c>
      <c r="I418" s="15" t="s">
        <v>71</v>
      </c>
      <c r="J418" s="15">
        <v>19</v>
      </c>
      <c r="K418" s="15">
        <v>4.5999999999999996</v>
      </c>
      <c r="L418" s="15">
        <v>6.1</v>
      </c>
      <c r="M418" s="15">
        <v>186</v>
      </c>
      <c r="N418" s="15">
        <v>2363</v>
      </c>
    </row>
    <row r="419" spans="1:14">
      <c r="A419" t="s">
        <v>432</v>
      </c>
      <c r="B419" s="15" t="s">
        <v>2697</v>
      </c>
      <c r="C419" s="15">
        <v>1560</v>
      </c>
      <c r="D419" s="15">
        <v>26</v>
      </c>
      <c r="E419" s="15" t="s">
        <v>2138</v>
      </c>
      <c r="F419" s="15" t="s">
        <v>2676</v>
      </c>
      <c r="G419" s="15" t="s">
        <v>2317</v>
      </c>
      <c r="H419" s="15">
        <v>22</v>
      </c>
      <c r="I419" s="15" t="s">
        <v>71</v>
      </c>
      <c r="J419" s="15">
        <v>22.1</v>
      </c>
      <c r="K419" s="15">
        <v>5</v>
      </c>
      <c r="L419" s="15">
        <v>6.6</v>
      </c>
      <c r="M419" s="15">
        <v>236</v>
      </c>
      <c r="N419" s="15">
        <v>2364</v>
      </c>
    </row>
    <row r="420" spans="1:14">
      <c r="A420" t="s">
        <v>432</v>
      </c>
      <c r="B420" s="15" t="s">
        <v>2698</v>
      </c>
      <c r="C420" s="15">
        <v>859</v>
      </c>
      <c r="D420" s="15">
        <v>28</v>
      </c>
      <c r="E420" s="15" t="s">
        <v>2251</v>
      </c>
      <c r="F420" s="15" t="s">
        <v>2235</v>
      </c>
      <c r="G420" s="15" t="s">
        <v>2699</v>
      </c>
      <c r="H420" s="15">
        <v>21</v>
      </c>
      <c r="I420" s="15" t="s">
        <v>66</v>
      </c>
      <c r="J420" s="15">
        <v>21.4</v>
      </c>
      <c r="K420" s="15">
        <v>3.4</v>
      </c>
      <c r="L420" s="15">
        <v>4.8</v>
      </c>
      <c r="M420" s="15">
        <v>130</v>
      </c>
      <c r="N420" s="15">
        <v>2365</v>
      </c>
    </row>
    <row r="421" spans="1:14">
      <c r="A421" t="s">
        <v>432</v>
      </c>
      <c r="B421" s="15" t="s">
        <v>2700</v>
      </c>
      <c r="C421" s="15">
        <v>1025</v>
      </c>
      <c r="D421" s="15">
        <v>34</v>
      </c>
      <c r="E421" s="15" t="s">
        <v>2103</v>
      </c>
      <c r="F421" s="15" t="s">
        <v>2701</v>
      </c>
      <c r="G421" s="15" t="s">
        <v>2702</v>
      </c>
      <c r="H421" s="15">
        <v>20</v>
      </c>
      <c r="I421" s="15" t="s">
        <v>2135</v>
      </c>
      <c r="J421" s="15">
        <v>27</v>
      </c>
      <c r="K421" s="15">
        <v>4.0999999999999996</v>
      </c>
      <c r="L421" s="15">
        <v>5.6</v>
      </c>
      <c r="M421" s="15">
        <v>156</v>
      </c>
      <c r="N421" s="15">
        <v>2367</v>
      </c>
    </row>
    <row r="422" spans="1:14">
      <c r="A422" t="s">
        <v>432</v>
      </c>
      <c r="B422" s="15" t="s">
        <v>2703</v>
      </c>
      <c r="C422" s="15">
        <v>440</v>
      </c>
      <c r="D422" s="15">
        <v>12</v>
      </c>
      <c r="E422" s="15" t="s">
        <v>2103</v>
      </c>
      <c r="F422" s="15" t="s">
        <v>2403</v>
      </c>
      <c r="G422" s="15" t="s">
        <v>2095</v>
      </c>
      <c r="H422" s="15">
        <v>10</v>
      </c>
      <c r="I422" s="15" t="s">
        <v>2220</v>
      </c>
      <c r="J422" s="15">
        <v>4.7</v>
      </c>
      <c r="K422" s="15">
        <v>1.5</v>
      </c>
      <c r="L422" s="15">
        <v>2.2999999999999998</v>
      </c>
      <c r="M422" s="15">
        <v>132</v>
      </c>
      <c r="N422" s="15">
        <v>2288</v>
      </c>
    </row>
    <row r="423" spans="1:14">
      <c r="A423" t="s">
        <v>432</v>
      </c>
      <c r="B423" s="15" t="s">
        <v>2704</v>
      </c>
      <c r="C423" s="15">
        <v>520</v>
      </c>
      <c r="D423" s="15">
        <v>20</v>
      </c>
      <c r="E423" s="15" t="s">
        <v>2089</v>
      </c>
      <c r="F423" s="15" t="s">
        <v>2094</v>
      </c>
      <c r="G423" s="15" t="s">
        <v>2095</v>
      </c>
      <c r="H423" s="15">
        <v>10</v>
      </c>
      <c r="I423" s="15" t="s">
        <v>2106</v>
      </c>
      <c r="J423" s="15">
        <v>9.1</v>
      </c>
      <c r="K423" s="15">
        <v>2.1</v>
      </c>
      <c r="L423" s="15">
        <v>2.9</v>
      </c>
      <c r="M423" s="15">
        <v>156</v>
      </c>
      <c r="N423" s="15">
        <v>2289</v>
      </c>
    </row>
    <row r="424" spans="1:14">
      <c r="A424" t="s">
        <v>432</v>
      </c>
      <c r="B424" s="15" t="s">
        <v>2705</v>
      </c>
      <c r="C424" s="15">
        <v>600</v>
      </c>
      <c r="D424" s="15">
        <v>16</v>
      </c>
      <c r="E424" s="15" t="s">
        <v>2089</v>
      </c>
      <c r="F424" s="15" t="s">
        <v>2444</v>
      </c>
      <c r="G424" s="15" t="s">
        <v>2228</v>
      </c>
      <c r="H424" s="15">
        <v>12</v>
      </c>
      <c r="I424" s="15" t="s">
        <v>2384</v>
      </c>
      <c r="J424" s="15">
        <v>8.1999999999999993</v>
      </c>
      <c r="K424" s="15">
        <v>1.9</v>
      </c>
      <c r="L424" s="15">
        <v>2.5</v>
      </c>
      <c r="M424" s="15">
        <v>180</v>
      </c>
      <c r="N424" s="15">
        <v>2290</v>
      </c>
    </row>
    <row r="425" spans="1:14">
      <c r="A425" t="s">
        <v>432</v>
      </c>
      <c r="B425" s="15" t="s">
        <v>2706</v>
      </c>
      <c r="C425" s="15">
        <v>620</v>
      </c>
      <c r="D425" s="15">
        <v>28</v>
      </c>
      <c r="E425" s="15" t="s">
        <v>2089</v>
      </c>
      <c r="F425" s="15" t="s">
        <v>2381</v>
      </c>
      <c r="G425" s="15" t="s">
        <v>2391</v>
      </c>
      <c r="H425" s="15">
        <v>14</v>
      </c>
      <c r="I425" s="15" t="s">
        <v>2287</v>
      </c>
      <c r="J425" s="15">
        <v>16</v>
      </c>
      <c r="K425" s="15">
        <v>2.8</v>
      </c>
      <c r="L425" s="15">
        <v>3.2</v>
      </c>
      <c r="M425" s="15">
        <v>188</v>
      </c>
      <c r="N425" s="15">
        <v>2291</v>
      </c>
    </row>
    <row r="426" spans="1:14">
      <c r="A426" t="s">
        <v>432</v>
      </c>
      <c r="B426" s="15" t="s">
        <v>2707</v>
      </c>
      <c r="C426" s="15">
        <v>640</v>
      </c>
      <c r="D426" s="15">
        <v>12</v>
      </c>
      <c r="E426" s="15" t="s">
        <v>2128</v>
      </c>
      <c r="F426" s="15" t="s">
        <v>2708</v>
      </c>
      <c r="G426" s="15" t="s">
        <v>2391</v>
      </c>
      <c r="H426" s="15">
        <v>14</v>
      </c>
      <c r="I426" s="15" t="s">
        <v>2216</v>
      </c>
      <c r="J426" s="15">
        <v>7.9</v>
      </c>
      <c r="K426" s="15">
        <v>2.6</v>
      </c>
      <c r="L426" s="15">
        <v>3.8</v>
      </c>
      <c r="M426" s="15">
        <v>192</v>
      </c>
      <c r="N426" s="15">
        <v>2294</v>
      </c>
    </row>
    <row r="427" spans="1:14">
      <c r="A427" t="s">
        <v>432</v>
      </c>
      <c r="B427" s="15" t="s">
        <v>2709</v>
      </c>
      <c r="C427" s="15">
        <v>680</v>
      </c>
      <c r="D427" s="15">
        <v>24</v>
      </c>
      <c r="E427" s="15" t="s">
        <v>2128</v>
      </c>
      <c r="F427" s="15" t="s">
        <v>2708</v>
      </c>
      <c r="G427" s="15" t="s">
        <v>2391</v>
      </c>
      <c r="H427" s="15">
        <v>14</v>
      </c>
      <c r="I427" s="15" t="s">
        <v>2216</v>
      </c>
      <c r="J427" s="15">
        <v>14.7</v>
      </c>
      <c r="K427" s="15">
        <v>3.7</v>
      </c>
      <c r="L427" s="15">
        <v>4.3</v>
      </c>
      <c r="M427" s="15">
        <v>206</v>
      </c>
      <c r="N427" s="15">
        <v>2296</v>
      </c>
    </row>
    <row r="428" spans="1:14">
      <c r="A428" t="s">
        <v>432</v>
      </c>
      <c r="B428" s="15" t="s">
        <v>2710</v>
      </c>
      <c r="C428" s="15">
        <v>470</v>
      </c>
      <c r="D428" s="15">
        <v>20</v>
      </c>
      <c r="E428" s="15" t="s">
        <v>2128</v>
      </c>
      <c r="F428" s="15" t="s">
        <v>2711</v>
      </c>
      <c r="G428" s="15" t="s">
        <v>2568</v>
      </c>
      <c r="H428" s="15">
        <v>16</v>
      </c>
      <c r="I428" s="15" t="s">
        <v>2101</v>
      </c>
      <c r="J428" s="15">
        <v>13.8</v>
      </c>
      <c r="K428" s="15">
        <v>5.4</v>
      </c>
      <c r="L428" s="15">
        <v>7.2</v>
      </c>
      <c r="M428" s="15">
        <v>142</v>
      </c>
      <c r="N428" s="15">
        <v>2331</v>
      </c>
    </row>
    <row r="429" spans="1:14">
      <c r="A429" t="s">
        <v>432</v>
      </c>
      <c r="B429" s="15" t="s">
        <v>2712</v>
      </c>
      <c r="C429" s="15">
        <v>380</v>
      </c>
      <c r="D429" s="15">
        <v>16</v>
      </c>
      <c r="E429" s="15" t="s">
        <v>2142</v>
      </c>
      <c r="F429" s="15" t="s">
        <v>2244</v>
      </c>
      <c r="G429" s="15" t="s">
        <v>2691</v>
      </c>
      <c r="H429" s="15">
        <v>21</v>
      </c>
      <c r="I429" s="15" t="s">
        <v>66</v>
      </c>
      <c r="J429" s="15">
        <v>13.1</v>
      </c>
      <c r="K429" s="15">
        <v>4.9000000000000004</v>
      </c>
      <c r="L429" s="15">
        <v>6.6</v>
      </c>
      <c r="M429" s="15">
        <v>116</v>
      </c>
      <c r="N429" s="15">
        <v>2332</v>
      </c>
    </row>
    <row r="430" spans="1:14">
      <c r="A430" t="s">
        <v>432</v>
      </c>
      <c r="B430" s="15" t="s">
        <v>2713</v>
      </c>
      <c r="C430" s="15">
        <v>520</v>
      </c>
      <c r="D430" s="15">
        <v>22</v>
      </c>
      <c r="E430" s="15" t="s">
        <v>2142</v>
      </c>
      <c r="F430" s="15" t="s">
        <v>2185</v>
      </c>
      <c r="G430" s="15" t="s">
        <v>2122</v>
      </c>
      <c r="H430" s="15">
        <v>20</v>
      </c>
      <c r="I430" s="15" t="s">
        <v>2135</v>
      </c>
      <c r="J430" s="15">
        <v>17.100000000000001</v>
      </c>
      <c r="K430" s="15">
        <v>6.2</v>
      </c>
      <c r="L430" s="15">
        <v>8.1999999999999993</v>
      </c>
      <c r="M430" s="15">
        <v>158</v>
      </c>
      <c r="N430" s="15">
        <v>2333</v>
      </c>
    </row>
    <row r="431" spans="1:14">
      <c r="A431" t="s">
        <v>432</v>
      </c>
      <c r="B431" s="15" t="s">
        <v>2714</v>
      </c>
      <c r="C431" s="15">
        <v>570</v>
      </c>
      <c r="D431" s="15">
        <v>24</v>
      </c>
      <c r="E431" s="15" t="s">
        <v>2089</v>
      </c>
      <c r="F431" s="15" t="s">
        <v>2591</v>
      </c>
      <c r="G431" s="15" t="s">
        <v>2130</v>
      </c>
      <c r="H431" s="15">
        <v>18</v>
      </c>
      <c r="I431" s="15" t="s">
        <v>2131</v>
      </c>
      <c r="J431" s="15">
        <v>16.5</v>
      </c>
      <c r="K431" s="15">
        <v>7</v>
      </c>
      <c r="L431" s="15">
        <v>9.4</v>
      </c>
      <c r="M431" s="15">
        <v>174</v>
      </c>
      <c r="N431" s="15">
        <v>2335</v>
      </c>
    </row>
    <row r="432" spans="1:14">
      <c r="A432" t="s">
        <v>432</v>
      </c>
      <c r="B432" s="15" t="s">
        <v>2715</v>
      </c>
      <c r="C432" s="15">
        <v>705</v>
      </c>
      <c r="D432" s="15">
        <v>30</v>
      </c>
      <c r="E432" s="15" t="s">
        <v>2179</v>
      </c>
      <c r="F432" s="15" t="s">
        <v>2573</v>
      </c>
      <c r="G432" s="15" t="s">
        <v>2225</v>
      </c>
      <c r="H432" s="15">
        <v>14</v>
      </c>
      <c r="I432" s="15" t="s">
        <v>2114</v>
      </c>
      <c r="J432" s="15">
        <v>15.2</v>
      </c>
      <c r="K432" s="15">
        <v>7.8</v>
      </c>
      <c r="L432" s="15">
        <v>10.3</v>
      </c>
      <c r="M432" s="15">
        <v>214</v>
      </c>
      <c r="N432" s="15">
        <v>2336</v>
      </c>
    </row>
    <row r="433" spans="1:14">
      <c r="A433" t="s">
        <v>432</v>
      </c>
      <c r="B433" s="15" t="s">
        <v>2716</v>
      </c>
      <c r="C433" s="15">
        <v>830</v>
      </c>
      <c r="D433" s="15">
        <v>35</v>
      </c>
      <c r="E433" s="15" t="s">
        <v>2138</v>
      </c>
      <c r="F433" s="15" t="s">
        <v>2313</v>
      </c>
      <c r="G433" s="15" t="s">
        <v>2532</v>
      </c>
      <c r="H433" s="15">
        <v>18</v>
      </c>
      <c r="I433" s="15" t="s">
        <v>2131</v>
      </c>
      <c r="J433" s="15">
        <v>23.6</v>
      </c>
      <c r="K433" s="15">
        <v>9.5</v>
      </c>
      <c r="L433" s="15">
        <v>12.7</v>
      </c>
      <c r="M433" s="15">
        <v>252</v>
      </c>
      <c r="N433" s="15">
        <v>2338</v>
      </c>
    </row>
    <row r="434" spans="1:14">
      <c r="A434" t="s">
        <v>432</v>
      </c>
      <c r="B434" s="15" t="s">
        <v>2717</v>
      </c>
      <c r="C434" s="15">
        <v>950</v>
      </c>
      <c r="D434" s="15">
        <v>40</v>
      </c>
      <c r="E434" s="15" t="s">
        <v>2112</v>
      </c>
      <c r="F434" s="15" t="s">
        <v>2113</v>
      </c>
      <c r="G434" s="15" t="s">
        <v>2210</v>
      </c>
      <c r="H434" s="15">
        <v>16</v>
      </c>
      <c r="I434" s="15" t="s">
        <v>2101</v>
      </c>
      <c r="J434" s="15">
        <v>26.6</v>
      </c>
      <c r="K434" s="15">
        <v>11</v>
      </c>
      <c r="L434" s="15">
        <v>14.7</v>
      </c>
      <c r="M434" s="15">
        <v>290</v>
      </c>
      <c r="N434" s="15">
        <v>2341</v>
      </c>
    </row>
    <row r="435" spans="1:14">
      <c r="A435" t="s">
        <v>432</v>
      </c>
      <c r="B435" s="15" t="s">
        <v>2718</v>
      </c>
      <c r="C435" s="15">
        <v>1050</v>
      </c>
      <c r="D435" s="15">
        <v>45</v>
      </c>
      <c r="E435" s="15" t="s">
        <v>2531</v>
      </c>
      <c r="F435" s="15" t="s">
        <v>2251</v>
      </c>
      <c r="G435" s="15" t="s">
        <v>2532</v>
      </c>
      <c r="H435" s="15">
        <v>18</v>
      </c>
      <c r="I435" s="15" t="s">
        <v>2131</v>
      </c>
      <c r="J435" s="15">
        <v>29.8</v>
      </c>
      <c r="K435" s="15">
        <v>12.2</v>
      </c>
      <c r="L435" s="15">
        <v>16.3</v>
      </c>
      <c r="M435" s="15">
        <v>320</v>
      </c>
      <c r="N435" s="15">
        <v>2343</v>
      </c>
    </row>
    <row r="436" spans="1:14">
      <c r="A436" t="s">
        <v>433</v>
      </c>
      <c r="B436" s="15" t="s">
        <v>2719</v>
      </c>
      <c r="C436" s="15">
        <v>190</v>
      </c>
      <c r="D436" s="15">
        <v>2</v>
      </c>
      <c r="E436" s="15" t="s">
        <v>2179</v>
      </c>
      <c r="F436" s="15" t="s">
        <v>2274</v>
      </c>
      <c r="G436" s="15" t="s">
        <v>2090</v>
      </c>
      <c r="H436" s="15">
        <v>6</v>
      </c>
      <c r="I436" s="15" t="s">
        <v>2275</v>
      </c>
      <c r="J436" s="15">
        <v>0.9</v>
      </c>
      <c r="K436" s="15">
        <v>0.7</v>
      </c>
      <c r="L436" s="15">
        <v>1</v>
      </c>
      <c r="M436" s="15">
        <v>28</v>
      </c>
      <c r="N436" s="15">
        <v>2232</v>
      </c>
    </row>
    <row r="437" spans="1:14">
      <c r="A437" t="s">
        <v>433</v>
      </c>
      <c r="B437" s="15" t="s">
        <v>2720</v>
      </c>
      <c r="C437" s="15">
        <v>286</v>
      </c>
      <c r="D437" s="15">
        <v>3</v>
      </c>
      <c r="E437" s="15" t="s">
        <v>2103</v>
      </c>
      <c r="F437" s="15" t="s">
        <v>2277</v>
      </c>
      <c r="G437" s="15" t="s">
        <v>2091</v>
      </c>
      <c r="H437" s="15">
        <v>8</v>
      </c>
      <c r="I437" s="15" t="s">
        <v>2155</v>
      </c>
      <c r="J437" s="15">
        <v>1.3</v>
      </c>
      <c r="K437" s="15">
        <v>1.6</v>
      </c>
      <c r="L437" s="15">
        <v>2.2999999999999998</v>
      </c>
      <c r="M437" s="15">
        <v>43</v>
      </c>
      <c r="N437" s="15">
        <v>2237</v>
      </c>
    </row>
    <row r="438" spans="1:14">
      <c r="A438" t="s">
        <v>433</v>
      </c>
      <c r="B438" s="15" t="s">
        <v>2721</v>
      </c>
      <c r="C438" s="15">
        <v>191</v>
      </c>
      <c r="D438" s="15">
        <v>2</v>
      </c>
      <c r="E438" s="15" t="s">
        <v>2089</v>
      </c>
      <c r="F438" s="15" t="s">
        <v>2381</v>
      </c>
      <c r="G438" s="15" t="s">
        <v>2391</v>
      </c>
      <c r="H438" s="15">
        <v>14</v>
      </c>
      <c r="I438" s="15" t="s">
        <v>2114</v>
      </c>
      <c r="J438" s="15">
        <v>1.8</v>
      </c>
      <c r="K438" s="15">
        <v>1.4</v>
      </c>
      <c r="L438" s="15">
        <v>2</v>
      </c>
      <c r="M438" s="15">
        <v>28</v>
      </c>
      <c r="N438" s="15">
        <v>2243</v>
      </c>
    </row>
    <row r="439" spans="1:14">
      <c r="A439" t="s">
        <v>433</v>
      </c>
      <c r="B439" s="15" t="s">
        <v>2722</v>
      </c>
      <c r="C439" s="15">
        <v>377</v>
      </c>
      <c r="D439" s="15">
        <v>4</v>
      </c>
      <c r="E439" s="15" t="s">
        <v>2089</v>
      </c>
      <c r="F439" s="15" t="s">
        <v>2444</v>
      </c>
      <c r="G439" s="15" t="s">
        <v>2723</v>
      </c>
      <c r="H439" s="15">
        <v>13</v>
      </c>
      <c r="I439" s="15" t="s">
        <v>2161</v>
      </c>
      <c r="J439" s="15">
        <v>3</v>
      </c>
      <c r="K439" s="15">
        <v>1.1000000000000001</v>
      </c>
      <c r="L439" s="15">
        <v>1.5</v>
      </c>
      <c r="M439" s="15">
        <v>56</v>
      </c>
      <c r="N439" s="15">
        <v>2245</v>
      </c>
    </row>
    <row r="440" spans="1:14">
      <c r="A440" t="s">
        <v>433</v>
      </c>
      <c r="B440" s="15" t="s">
        <v>2724</v>
      </c>
      <c r="C440" s="15">
        <v>576</v>
      </c>
      <c r="D440" s="15">
        <v>5</v>
      </c>
      <c r="E440" s="15" t="s">
        <v>2089</v>
      </c>
      <c r="F440" s="15" t="s">
        <v>2381</v>
      </c>
      <c r="G440" s="15" t="s">
        <v>2391</v>
      </c>
      <c r="H440" s="15">
        <v>14</v>
      </c>
      <c r="I440" s="15" t="s">
        <v>2216</v>
      </c>
      <c r="J440" s="15">
        <v>3.9</v>
      </c>
      <c r="K440" s="15">
        <v>2.2000000000000002</v>
      </c>
      <c r="L440" s="15">
        <v>3.1</v>
      </c>
      <c r="M440" s="15">
        <v>86</v>
      </c>
      <c r="N440" s="15">
        <v>2254</v>
      </c>
    </row>
    <row r="441" spans="1:14">
      <c r="A441" t="s">
        <v>433</v>
      </c>
      <c r="B441" s="15" t="s">
        <v>2725</v>
      </c>
      <c r="C441" s="15">
        <v>854</v>
      </c>
      <c r="D441" s="15">
        <v>8</v>
      </c>
      <c r="E441" s="15" t="s">
        <v>2128</v>
      </c>
      <c r="F441" s="15" t="s">
        <v>2166</v>
      </c>
      <c r="G441" s="15" t="s">
        <v>2395</v>
      </c>
      <c r="H441" s="15">
        <v>16</v>
      </c>
      <c r="I441" s="15" t="s">
        <v>2101</v>
      </c>
      <c r="J441" s="15">
        <v>6.4</v>
      </c>
      <c r="K441" s="15">
        <v>2.1</v>
      </c>
      <c r="L441" s="15">
        <v>2.8</v>
      </c>
      <c r="M441" s="15">
        <v>128</v>
      </c>
      <c r="N441" s="15">
        <v>2262</v>
      </c>
    </row>
    <row r="442" spans="1:14">
      <c r="A442" t="s">
        <v>433</v>
      </c>
      <c r="B442" s="15" t="s">
        <v>2726</v>
      </c>
      <c r="C442" s="15">
        <v>668</v>
      </c>
      <c r="D442" s="15">
        <v>6</v>
      </c>
      <c r="E442" s="15" t="s">
        <v>2098</v>
      </c>
      <c r="F442" s="15" t="s">
        <v>2556</v>
      </c>
      <c r="G442" s="15" t="s">
        <v>2265</v>
      </c>
      <c r="H442" s="15">
        <v>20</v>
      </c>
      <c r="I442" s="15" t="s">
        <v>2135</v>
      </c>
      <c r="J442" s="15">
        <v>6.2</v>
      </c>
      <c r="K442" s="15">
        <v>2</v>
      </c>
      <c r="L442" s="15">
        <v>2.7</v>
      </c>
      <c r="M442" s="15">
        <v>100</v>
      </c>
      <c r="N442" s="15">
        <v>2267</v>
      </c>
    </row>
    <row r="443" spans="1:14">
      <c r="A443" t="s">
        <v>433</v>
      </c>
      <c r="B443" s="15" t="s">
        <v>2727</v>
      </c>
      <c r="C443" s="15">
        <v>950</v>
      </c>
      <c r="D443" s="15">
        <v>10</v>
      </c>
      <c r="E443" s="15" t="s">
        <v>2098</v>
      </c>
      <c r="F443" s="15" t="s">
        <v>2099</v>
      </c>
      <c r="G443" s="15" t="s">
        <v>2130</v>
      </c>
      <c r="H443" s="15">
        <v>18</v>
      </c>
      <c r="I443" s="15" t="s">
        <v>2131</v>
      </c>
      <c r="J443" s="15">
        <v>7.9</v>
      </c>
      <c r="K443" s="15">
        <v>3.5</v>
      </c>
      <c r="L443" s="15">
        <v>4.7</v>
      </c>
      <c r="M443" s="15">
        <v>143</v>
      </c>
      <c r="N443" s="15">
        <v>2269</v>
      </c>
    </row>
    <row r="444" spans="1:14">
      <c r="A444" t="s">
        <v>433</v>
      </c>
      <c r="B444" s="15" t="s">
        <v>2728</v>
      </c>
      <c r="C444" s="15">
        <v>1135</v>
      </c>
      <c r="D444" s="15">
        <v>12</v>
      </c>
      <c r="E444" s="15" t="s">
        <v>2128</v>
      </c>
      <c r="F444" s="15" t="s">
        <v>2166</v>
      </c>
      <c r="G444" s="15" t="s">
        <v>2395</v>
      </c>
      <c r="H444" s="15">
        <v>16</v>
      </c>
      <c r="I444" s="15" t="s">
        <v>2110</v>
      </c>
      <c r="J444" s="15">
        <v>8.6</v>
      </c>
      <c r="K444" s="15">
        <v>3.5</v>
      </c>
      <c r="L444" s="15">
        <v>4.8</v>
      </c>
      <c r="M444" s="15">
        <v>171</v>
      </c>
      <c r="N444" s="15">
        <v>2273</v>
      </c>
    </row>
    <row r="445" spans="1:14">
      <c r="A445" t="s">
        <v>433</v>
      </c>
      <c r="B445" s="15" t="s">
        <v>2729</v>
      </c>
      <c r="C445" s="15">
        <v>952</v>
      </c>
      <c r="D445" s="15">
        <v>9</v>
      </c>
      <c r="E445" s="15" t="s">
        <v>2098</v>
      </c>
      <c r="F445" s="15" t="s">
        <v>2556</v>
      </c>
      <c r="G445" s="15" t="s">
        <v>2265</v>
      </c>
      <c r="H445" s="15">
        <v>20</v>
      </c>
      <c r="I445" s="15" t="s">
        <v>2123</v>
      </c>
      <c r="J445" s="15">
        <v>7.4</v>
      </c>
      <c r="K445" s="15">
        <v>2.9</v>
      </c>
      <c r="L445" s="15">
        <v>3.9</v>
      </c>
      <c r="M445" s="15">
        <v>143</v>
      </c>
      <c r="N445" s="15">
        <v>2277</v>
      </c>
    </row>
    <row r="446" spans="1:14">
      <c r="A446" t="s">
        <v>433</v>
      </c>
      <c r="B446" s="15" t="s">
        <v>2730</v>
      </c>
      <c r="C446" s="15">
        <v>340</v>
      </c>
      <c r="D446" s="15">
        <v>8</v>
      </c>
      <c r="E446" s="15" t="s">
        <v>2133</v>
      </c>
      <c r="F446" s="15" t="s">
        <v>2134</v>
      </c>
      <c r="G446" s="15" t="s">
        <v>2122</v>
      </c>
      <c r="H446" s="15">
        <v>20</v>
      </c>
      <c r="I446" s="15" t="s">
        <v>2135</v>
      </c>
      <c r="J446" s="15">
        <v>8</v>
      </c>
      <c r="K446" s="15">
        <v>1</v>
      </c>
      <c r="L446" s="15">
        <v>2.2000000000000002</v>
      </c>
      <c r="M446" s="15">
        <v>46</v>
      </c>
      <c r="N446" s="15">
        <v>2332</v>
      </c>
    </row>
    <row r="447" spans="1:14">
      <c r="A447" t="s">
        <v>433</v>
      </c>
      <c r="B447" s="15" t="s">
        <v>2731</v>
      </c>
      <c r="C447" s="15">
        <v>660</v>
      </c>
      <c r="D447" s="15">
        <v>16</v>
      </c>
      <c r="E447" s="15" t="s">
        <v>2108</v>
      </c>
      <c r="F447" s="15" t="s">
        <v>2147</v>
      </c>
      <c r="G447" s="15" t="s">
        <v>2148</v>
      </c>
      <c r="H447" s="15">
        <v>21</v>
      </c>
      <c r="I447" s="15" t="s">
        <v>66</v>
      </c>
      <c r="J447" s="15">
        <v>12.38</v>
      </c>
      <c r="K447" s="15">
        <v>2.5</v>
      </c>
      <c r="L447" s="15">
        <v>5.4</v>
      </c>
      <c r="M447" s="15">
        <v>90</v>
      </c>
      <c r="N447" s="15">
        <v>2339</v>
      </c>
    </row>
    <row r="448" spans="1:14">
      <c r="A448" t="s">
        <v>433</v>
      </c>
      <c r="B448" s="15" t="s">
        <v>2732</v>
      </c>
      <c r="C448" s="15">
        <v>854</v>
      </c>
      <c r="D448" s="15">
        <v>17</v>
      </c>
      <c r="E448" s="15" t="s">
        <v>2108</v>
      </c>
      <c r="F448" s="15" t="s">
        <v>2109</v>
      </c>
      <c r="G448" s="15" t="s">
        <v>2349</v>
      </c>
      <c r="H448" s="15">
        <v>24</v>
      </c>
      <c r="I448" s="15" t="s">
        <v>2118</v>
      </c>
      <c r="J448" s="15">
        <v>16.3</v>
      </c>
      <c r="K448" s="15">
        <v>2.8</v>
      </c>
      <c r="L448" s="15">
        <v>6.1</v>
      </c>
      <c r="M448" s="15">
        <v>116</v>
      </c>
      <c r="N448" s="15">
        <v>2342</v>
      </c>
    </row>
    <row r="449" spans="1:14">
      <c r="A449" t="s">
        <v>433</v>
      </c>
      <c r="B449" s="15" t="s">
        <v>2733</v>
      </c>
      <c r="C449" s="15">
        <v>905</v>
      </c>
      <c r="D449" s="15">
        <v>18</v>
      </c>
      <c r="E449" s="15" t="s">
        <v>2108</v>
      </c>
      <c r="F449" s="15" t="s">
        <v>2109</v>
      </c>
      <c r="G449" s="15" t="s">
        <v>2349</v>
      </c>
      <c r="H449" s="15">
        <v>24</v>
      </c>
      <c r="I449" s="15" t="s">
        <v>2118</v>
      </c>
      <c r="J449" s="15">
        <v>17.100000000000001</v>
      </c>
      <c r="K449" s="15">
        <v>2.9</v>
      </c>
      <c r="L449" s="15">
        <v>6.3</v>
      </c>
      <c r="M449" s="15">
        <v>123</v>
      </c>
      <c r="N449" s="15">
        <v>2343</v>
      </c>
    </row>
    <row r="450" spans="1:14">
      <c r="A450" t="s">
        <v>433</v>
      </c>
      <c r="B450" s="15" t="s">
        <v>2734</v>
      </c>
      <c r="C450" s="15">
        <v>970</v>
      </c>
      <c r="D450" s="15">
        <v>20</v>
      </c>
      <c r="E450" s="15" t="s">
        <v>2154</v>
      </c>
      <c r="F450" s="15" t="s">
        <v>2154</v>
      </c>
      <c r="G450" s="15" t="s">
        <v>2361</v>
      </c>
      <c r="H450" s="15">
        <v>24</v>
      </c>
      <c r="I450" s="15" t="s">
        <v>2118</v>
      </c>
      <c r="J450" s="15">
        <v>17.899999999999999</v>
      </c>
      <c r="K450" s="15">
        <v>2.1</v>
      </c>
      <c r="L450" s="15">
        <v>4.5999999999999996</v>
      </c>
      <c r="M450" s="15">
        <v>132</v>
      </c>
      <c r="N450" s="15">
        <v>2348</v>
      </c>
    </row>
    <row r="451" spans="1:14">
      <c r="A451" t="s">
        <v>433</v>
      </c>
      <c r="B451" s="15" t="s">
        <v>2735</v>
      </c>
      <c r="C451" s="15">
        <v>1019</v>
      </c>
      <c r="D451" s="15">
        <v>21</v>
      </c>
      <c r="E451" s="15" t="s">
        <v>2154</v>
      </c>
      <c r="F451" s="15" t="s">
        <v>2154</v>
      </c>
      <c r="G451" s="15" t="s">
        <v>2361</v>
      </c>
      <c r="H451" s="15">
        <v>24</v>
      </c>
      <c r="I451" s="15" t="s">
        <v>2118</v>
      </c>
      <c r="J451" s="15">
        <v>18.8</v>
      </c>
      <c r="K451" s="15">
        <v>2.2999999999999998</v>
      </c>
      <c r="L451" s="15">
        <v>5</v>
      </c>
      <c r="M451" s="15">
        <v>139</v>
      </c>
      <c r="N451" s="15">
        <v>2349</v>
      </c>
    </row>
    <row r="452" spans="1:14">
      <c r="A452" t="s">
        <v>433</v>
      </c>
      <c r="B452" s="15" t="s">
        <v>2736</v>
      </c>
      <c r="C452" s="15">
        <v>590</v>
      </c>
      <c r="D452" s="15">
        <v>4</v>
      </c>
      <c r="E452" s="15" t="s">
        <v>2154</v>
      </c>
      <c r="F452" s="15" t="s">
        <v>2128</v>
      </c>
      <c r="G452" s="15" t="s">
        <v>2166</v>
      </c>
      <c r="H452" s="15">
        <v>10</v>
      </c>
      <c r="I452" s="15" t="s">
        <v>396</v>
      </c>
      <c r="J452" s="15">
        <v>0.9</v>
      </c>
      <c r="K452" s="15">
        <v>1.5</v>
      </c>
      <c r="L452" s="15">
        <v>2.2999999999999998</v>
      </c>
      <c r="M452" s="15">
        <v>88</v>
      </c>
      <c r="N452" s="15">
        <v>2246</v>
      </c>
    </row>
    <row r="453" spans="1:14">
      <c r="A453" t="s">
        <v>433</v>
      </c>
      <c r="B453" s="15" t="s">
        <v>2737</v>
      </c>
      <c r="C453" s="15">
        <v>740</v>
      </c>
      <c r="D453" s="15">
        <v>5</v>
      </c>
      <c r="E453" s="15" t="s">
        <v>2154</v>
      </c>
      <c r="F453" s="15" t="s">
        <v>2089</v>
      </c>
      <c r="G453" s="15" t="s">
        <v>2090</v>
      </c>
      <c r="H453" s="15">
        <v>8</v>
      </c>
      <c r="I453" s="15" t="s">
        <v>2155</v>
      </c>
      <c r="J453" s="15">
        <v>1.6</v>
      </c>
      <c r="K453" s="15">
        <v>2</v>
      </c>
      <c r="L453" s="15">
        <v>3</v>
      </c>
      <c r="M453" s="15">
        <v>111</v>
      </c>
      <c r="N453" s="15">
        <v>2251</v>
      </c>
    </row>
    <row r="454" spans="1:14">
      <c r="A454" t="s">
        <v>433</v>
      </c>
      <c r="B454" s="15" t="s">
        <v>2738</v>
      </c>
      <c r="C454" s="15">
        <v>890</v>
      </c>
      <c r="D454" s="15">
        <v>6</v>
      </c>
      <c r="E454" s="15" t="s">
        <v>2154</v>
      </c>
      <c r="F454" s="15" t="s">
        <v>2128</v>
      </c>
      <c r="G454" s="15" t="s">
        <v>2708</v>
      </c>
      <c r="H454" s="15">
        <v>10</v>
      </c>
      <c r="I454" s="15" t="s">
        <v>2096</v>
      </c>
      <c r="J454" s="15">
        <v>2</v>
      </c>
      <c r="K454" s="15">
        <v>2.2999999999999998</v>
      </c>
      <c r="L454" s="15">
        <v>3.5</v>
      </c>
      <c r="M454" s="15">
        <v>133</v>
      </c>
      <c r="N454" s="15">
        <v>2258</v>
      </c>
    </row>
    <row r="455" spans="1:14">
      <c r="A455" t="s">
        <v>433</v>
      </c>
      <c r="B455" s="15" t="s">
        <v>2739</v>
      </c>
      <c r="C455" s="15">
        <v>1190</v>
      </c>
      <c r="D455" s="15">
        <v>8</v>
      </c>
      <c r="E455" s="15" t="s">
        <v>2154</v>
      </c>
      <c r="F455" s="15" t="s">
        <v>2138</v>
      </c>
      <c r="G455" s="15" t="s">
        <v>2740</v>
      </c>
      <c r="H455" s="15">
        <v>10</v>
      </c>
      <c r="I455" s="15" t="s">
        <v>396</v>
      </c>
      <c r="J455" s="15">
        <v>1.8</v>
      </c>
      <c r="K455" s="15">
        <v>3</v>
      </c>
      <c r="L455" s="15">
        <v>4.5</v>
      </c>
      <c r="M455" s="15">
        <v>178</v>
      </c>
      <c r="N455" s="15">
        <v>2261</v>
      </c>
    </row>
    <row r="456" spans="1:14">
      <c r="A456" t="s">
        <v>433</v>
      </c>
      <c r="B456" s="15" t="s">
        <v>2741</v>
      </c>
      <c r="C456" s="15">
        <v>1490</v>
      </c>
      <c r="D456" s="15">
        <v>10</v>
      </c>
      <c r="E456" s="15" t="s">
        <v>2154</v>
      </c>
      <c r="F456" s="15" t="s">
        <v>2128</v>
      </c>
      <c r="G456" s="15" t="s">
        <v>2166</v>
      </c>
      <c r="H456" s="15">
        <v>10</v>
      </c>
      <c r="I456" s="15" t="s">
        <v>2220</v>
      </c>
      <c r="J456" s="15">
        <v>3.8</v>
      </c>
      <c r="K456" s="15">
        <v>3.8</v>
      </c>
      <c r="L456" s="15">
        <v>5.7</v>
      </c>
      <c r="M456" s="15">
        <v>223</v>
      </c>
      <c r="N456" s="15">
        <v>2262</v>
      </c>
    </row>
    <row r="457" spans="1:14">
      <c r="A457" t="s">
        <v>433</v>
      </c>
      <c r="B457" s="15" t="s">
        <v>2742</v>
      </c>
      <c r="C457" s="15">
        <v>2370</v>
      </c>
      <c r="D457" s="15">
        <v>16</v>
      </c>
      <c r="E457" s="15" t="s">
        <v>2154</v>
      </c>
      <c r="F457" s="15" t="s">
        <v>2154</v>
      </c>
      <c r="G457" s="15" t="s">
        <v>2108</v>
      </c>
      <c r="H457" s="15">
        <v>10</v>
      </c>
      <c r="I457" s="15" t="s">
        <v>2096</v>
      </c>
      <c r="J457" s="15">
        <v>4.5999999999999996</v>
      </c>
      <c r="K457" s="15">
        <v>6.2</v>
      </c>
      <c r="L457" s="15">
        <v>9.3000000000000007</v>
      </c>
      <c r="M457" s="15">
        <v>355</v>
      </c>
      <c r="N457" s="15">
        <v>2267</v>
      </c>
    </row>
    <row r="458" spans="1:14">
      <c r="A458" t="s">
        <v>433</v>
      </c>
      <c r="B458" s="15" t="s">
        <v>2743</v>
      </c>
      <c r="C458" s="15">
        <v>2670</v>
      </c>
      <c r="D458" s="15">
        <v>18</v>
      </c>
      <c r="E458" s="15" t="s">
        <v>2154</v>
      </c>
      <c r="F458" s="15" t="s">
        <v>2154</v>
      </c>
      <c r="G458" s="15" t="s">
        <v>2089</v>
      </c>
      <c r="H458" s="15">
        <v>6</v>
      </c>
      <c r="I458" s="15" t="s">
        <v>2744</v>
      </c>
      <c r="J458" s="15">
        <v>3.5</v>
      </c>
      <c r="K458" s="15">
        <v>6.9</v>
      </c>
      <c r="L458" s="15">
        <v>10.4</v>
      </c>
      <c r="M458" s="15">
        <v>400</v>
      </c>
      <c r="N458" s="15">
        <v>2273</v>
      </c>
    </row>
    <row r="459" spans="1:14">
      <c r="A459" t="s">
        <v>433</v>
      </c>
      <c r="B459" s="15" t="s">
        <v>2745</v>
      </c>
      <c r="C459" s="15">
        <v>3170</v>
      </c>
      <c r="D459" s="15">
        <v>25</v>
      </c>
      <c r="E459" s="15" t="s">
        <v>2154</v>
      </c>
      <c r="F459" s="15" t="s">
        <v>2154</v>
      </c>
      <c r="G459" s="15" t="s">
        <v>2089</v>
      </c>
      <c r="H459" s="15">
        <v>6</v>
      </c>
      <c r="I459" s="15" t="s">
        <v>2275</v>
      </c>
      <c r="J459" s="15">
        <v>5.4</v>
      </c>
      <c r="K459" s="15">
        <v>9.5</v>
      </c>
      <c r="L459" s="15">
        <v>14.3</v>
      </c>
      <c r="M459" s="15">
        <v>476</v>
      </c>
      <c r="N459" s="15">
        <v>2278</v>
      </c>
    </row>
    <row r="460" spans="1:14">
      <c r="A460" t="s">
        <v>434</v>
      </c>
      <c r="B460" s="15" t="s">
        <v>2746</v>
      </c>
      <c r="C460" s="15">
        <v>120</v>
      </c>
      <c r="D460" s="15">
        <v>4</v>
      </c>
      <c r="E460" s="15" t="s">
        <v>2154</v>
      </c>
      <c r="F460" s="15" t="s">
        <v>2108</v>
      </c>
      <c r="G460" s="15" t="s">
        <v>2154</v>
      </c>
      <c r="H460" s="15">
        <v>8</v>
      </c>
      <c r="I460" s="15" t="s">
        <v>2092</v>
      </c>
      <c r="J460" s="15">
        <v>1.3</v>
      </c>
      <c r="K460" s="15">
        <v>0.5</v>
      </c>
      <c r="L460" s="15">
        <v>0.9</v>
      </c>
      <c r="M460" s="15">
        <v>18</v>
      </c>
      <c r="N460" s="15">
        <v>2234</v>
      </c>
    </row>
    <row r="461" spans="1:14">
      <c r="A461" t="s">
        <v>434</v>
      </c>
      <c r="B461" s="15" t="s">
        <v>2747</v>
      </c>
      <c r="C461" s="15">
        <v>140</v>
      </c>
      <c r="D461" s="15">
        <v>4</v>
      </c>
      <c r="E461" s="15" t="s">
        <v>2154</v>
      </c>
      <c r="F461" s="15" t="s">
        <v>2108</v>
      </c>
      <c r="G461" s="15" t="s">
        <v>2105</v>
      </c>
      <c r="H461" s="15">
        <v>10</v>
      </c>
      <c r="I461" s="15" t="s">
        <v>2106</v>
      </c>
      <c r="J461" s="15">
        <v>2.4</v>
      </c>
      <c r="K461" s="15">
        <v>0.8</v>
      </c>
      <c r="L461" s="15">
        <v>1.2</v>
      </c>
      <c r="M461" s="15">
        <v>21</v>
      </c>
      <c r="N461" s="15">
        <v>2235</v>
      </c>
    </row>
    <row r="462" spans="1:14">
      <c r="A462" t="s">
        <v>434</v>
      </c>
      <c r="B462" s="15" t="s">
        <v>2748</v>
      </c>
      <c r="C462" s="15">
        <v>150</v>
      </c>
      <c r="D462" s="15">
        <v>5</v>
      </c>
      <c r="E462" s="15" t="s">
        <v>2154</v>
      </c>
      <c r="F462" s="15" t="s">
        <v>2108</v>
      </c>
      <c r="G462" s="15" t="s">
        <v>2228</v>
      </c>
      <c r="H462" s="15">
        <v>12</v>
      </c>
      <c r="I462" s="15" t="s">
        <v>2384</v>
      </c>
      <c r="J462" s="15">
        <v>3</v>
      </c>
      <c r="K462" s="15">
        <v>4.5999999999999996</v>
      </c>
      <c r="L462" s="15">
        <v>1.3</v>
      </c>
      <c r="M462" s="15">
        <v>22</v>
      </c>
      <c r="N462" s="15">
        <v>2237</v>
      </c>
    </row>
    <row r="463" spans="1:14">
      <c r="A463" t="s">
        <v>434</v>
      </c>
      <c r="B463" s="15" t="s">
        <v>2749</v>
      </c>
      <c r="C463" s="15">
        <v>180</v>
      </c>
      <c r="D463" s="15">
        <v>6</v>
      </c>
      <c r="E463" s="15" t="s">
        <v>2089</v>
      </c>
      <c r="F463" s="15" t="s">
        <v>2094</v>
      </c>
      <c r="G463" s="15" t="s">
        <v>2095</v>
      </c>
      <c r="H463" s="15">
        <v>10</v>
      </c>
      <c r="I463" s="15" t="s">
        <v>2106</v>
      </c>
      <c r="J463" s="15">
        <v>3.4</v>
      </c>
      <c r="K463" s="15">
        <v>0.6</v>
      </c>
      <c r="L463" s="15">
        <v>1.1000000000000001</v>
      </c>
      <c r="M463" s="15">
        <v>27</v>
      </c>
      <c r="N463" s="15">
        <v>2241</v>
      </c>
    </row>
    <row r="464" spans="1:14">
      <c r="A464" t="s">
        <v>434</v>
      </c>
      <c r="B464" s="15" t="s">
        <v>2750</v>
      </c>
      <c r="C464" s="15">
        <v>160</v>
      </c>
      <c r="D464" s="15">
        <v>4</v>
      </c>
      <c r="E464" s="15" t="s">
        <v>2154</v>
      </c>
      <c r="F464" s="15" t="s">
        <v>2108</v>
      </c>
      <c r="G464" s="15" t="s">
        <v>2163</v>
      </c>
      <c r="H464" s="15">
        <v>14</v>
      </c>
      <c r="I464" s="15" t="s">
        <v>2287</v>
      </c>
      <c r="J464" s="15">
        <v>2.9</v>
      </c>
      <c r="K464" s="15">
        <v>0.9</v>
      </c>
      <c r="L464" s="15">
        <v>1.3</v>
      </c>
      <c r="M464" s="15">
        <v>24</v>
      </c>
      <c r="N464" s="15">
        <v>2245</v>
      </c>
    </row>
    <row r="465" spans="1:14">
      <c r="A465" t="s">
        <v>434</v>
      </c>
      <c r="B465" s="15" t="s">
        <v>2751</v>
      </c>
      <c r="C465" s="15">
        <v>190</v>
      </c>
      <c r="D465" s="15">
        <v>5</v>
      </c>
      <c r="E465" s="15" t="s">
        <v>2138</v>
      </c>
      <c r="F465" s="15" t="s">
        <v>2676</v>
      </c>
      <c r="G465" s="15" t="s">
        <v>2100</v>
      </c>
      <c r="H465" s="15">
        <v>16</v>
      </c>
      <c r="I465" s="15" t="s">
        <v>2110</v>
      </c>
      <c r="J465" s="15">
        <v>4.4000000000000004</v>
      </c>
      <c r="K465" s="15">
        <v>1.5</v>
      </c>
      <c r="L465" s="15">
        <v>1.7</v>
      </c>
      <c r="M465" s="15">
        <v>28</v>
      </c>
      <c r="N465" s="15">
        <v>2248</v>
      </c>
    </row>
    <row r="466" spans="1:14">
      <c r="A466" t="s">
        <v>434</v>
      </c>
      <c r="B466" s="15" t="s">
        <v>2752</v>
      </c>
      <c r="C466" s="15">
        <v>240</v>
      </c>
      <c r="D466" s="15">
        <v>8</v>
      </c>
      <c r="E466" s="15" t="s">
        <v>2098</v>
      </c>
      <c r="F466" s="15" t="s">
        <v>2279</v>
      </c>
      <c r="G466" s="15" t="s">
        <v>2230</v>
      </c>
      <c r="H466" s="15">
        <v>13</v>
      </c>
      <c r="I466" s="15" t="s">
        <v>2161</v>
      </c>
      <c r="J466" s="15">
        <v>5.2</v>
      </c>
      <c r="K466" s="15">
        <v>1.8</v>
      </c>
      <c r="L466" s="15">
        <v>2.5</v>
      </c>
      <c r="M466" s="15">
        <v>36</v>
      </c>
      <c r="N466" s="15">
        <v>2254</v>
      </c>
    </row>
    <row r="467" spans="1:14">
      <c r="A467" t="s">
        <v>434</v>
      </c>
      <c r="B467" s="15" t="s">
        <v>2753</v>
      </c>
      <c r="C467" s="15">
        <v>260</v>
      </c>
      <c r="D467" s="15">
        <v>6</v>
      </c>
      <c r="E467" s="15" t="s">
        <v>2112</v>
      </c>
      <c r="F467" s="15" t="s">
        <v>2548</v>
      </c>
      <c r="G467" s="15" t="s">
        <v>2144</v>
      </c>
      <c r="H467" s="15">
        <v>24</v>
      </c>
      <c r="I467" s="15" t="s">
        <v>2118</v>
      </c>
      <c r="J467" s="15">
        <v>7.3</v>
      </c>
      <c r="K467" s="15">
        <v>1.3</v>
      </c>
      <c r="L467" s="15">
        <v>2.2000000000000002</v>
      </c>
      <c r="M467" s="15">
        <v>39</v>
      </c>
      <c r="N467" s="15">
        <v>2259</v>
      </c>
    </row>
    <row r="468" spans="1:14">
      <c r="A468" t="s">
        <v>434</v>
      </c>
      <c r="B468" s="15" t="s">
        <v>2754</v>
      </c>
      <c r="C468" s="15">
        <v>400</v>
      </c>
      <c r="D468" s="15">
        <v>7</v>
      </c>
      <c r="E468" s="15" t="s">
        <v>2128</v>
      </c>
      <c r="F468" s="15" t="s">
        <v>2129</v>
      </c>
      <c r="G468" s="15" t="s">
        <v>2130</v>
      </c>
      <c r="H468" s="15">
        <v>18</v>
      </c>
      <c r="I468" s="15" t="s">
        <v>2131</v>
      </c>
      <c r="J468" s="15">
        <v>5.9</v>
      </c>
      <c r="K468" s="15">
        <v>1.7</v>
      </c>
      <c r="L468" s="15">
        <v>2.4</v>
      </c>
      <c r="M468" s="15">
        <v>60</v>
      </c>
      <c r="N468" s="15">
        <v>2261</v>
      </c>
    </row>
    <row r="469" spans="1:14">
      <c r="A469" t="s">
        <v>434</v>
      </c>
      <c r="B469" s="15" t="s">
        <v>2755</v>
      </c>
      <c r="C469" s="15">
        <v>480</v>
      </c>
      <c r="D469" s="15">
        <v>5</v>
      </c>
      <c r="E469" s="15" t="s">
        <v>2154</v>
      </c>
      <c r="F469" s="15" t="s">
        <v>2108</v>
      </c>
      <c r="G469" s="15" t="s">
        <v>2147</v>
      </c>
      <c r="H469" s="15">
        <v>15</v>
      </c>
      <c r="I469" s="15" t="s">
        <v>2226</v>
      </c>
      <c r="J469" s="15">
        <v>2.8</v>
      </c>
      <c r="K469" s="15">
        <v>2</v>
      </c>
      <c r="L469" s="15">
        <v>3.3</v>
      </c>
      <c r="M469" s="15">
        <v>72</v>
      </c>
      <c r="N469" s="15">
        <v>2264</v>
      </c>
    </row>
    <row r="470" spans="1:14">
      <c r="A470" t="s">
        <v>434</v>
      </c>
      <c r="B470" s="15" t="s">
        <v>2756</v>
      </c>
      <c r="C470" s="15">
        <v>590</v>
      </c>
      <c r="D470" s="15">
        <v>11</v>
      </c>
      <c r="E470" s="15" t="s">
        <v>2089</v>
      </c>
      <c r="F470" s="15" t="s">
        <v>2444</v>
      </c>
      <c r="G470" s="15" t="s">
        <v>2605</v>
      </c>
      <c r="H470" s="15">
        <v>24</v>
      </c>
      <c r="I470" s="15" t="s">
        <v>2118</v>
      </c>
      <c r="J470" s="15">
        <v>11.7</v>
      </c>
      <c r="K470" s="15">
        <v>2.5</v>
      </c>
      <c r="L470" s="15">
        <v>3.8</v>
      </c>
      <c r="M470" s="15">
        <v>89</v>
      </c>
      <c r="N470" s="15">
        <v>2269</v>
      </c>
    </row>
    <row r="471" spans="1:14">
      <c r="A471" t="s">
        <v>434</v>
      </c>
      <c r="B471" s="15" t="s">
        <v>2757</v>
      </c>
      <c r="C471" s="15">
        <v>600</v>
      </c>
      <c r="D471" s="15">
        <v>9</v>
      </c>
      <c r="E471" s="15" t="s">
        <v>2116</v>
      </c>
      <c r="F471" s="15" t="s">
        <v>2100</v>
      </c>
      <c r="G471" s="15" t="s">
        <v>2682</v>
      </c>
      <c r="H471" s="15">
        <v>22</v>
      </c>
      <c r="I471" s="15" t="s">
        <v>71</v>
      </c>
      <c r="J471" s="15">
        <v>8.8000000000000007</v>
      </c>
      <c r="K471" s="15">
        <v>1.7</v>
      </c>
      <c r="L471" s="15">
        <v>2.4</v>
      </c>
      <c r="M471" s="15">
        <v>90</v>
      </c>
      <c r="N471" s="15">
        <v>2277</v>
      </c>
    </row>
    <row r="472" spans="1:14">
      <c r="A472" t="s">
        <v>434</v>
      </c>
      <c r="B472" s="15" t="s">
        <v>2758</v>
      </c>
      <c r="C472" s="15">
        <v>475</v>
      </c>
      <c r="D472" s="15">
        <v>10</v>
      </c>
      <c r="E472" s="15" t="s">
        <v>2128</v>
      </c>
      <c r="F472" s="15" t="s">
        <v>2129</v>
      </c>
      <c r="G472" s="15" t="s">
        <v>2130</v>
      </c>
      <c r="H472" s="15">
        <v>18</v>
      </c>
      <c r="I472" s="15" t="s">
        <v>2131</v>
      </c>
      <c r="J472" s="15">
        <v>7.8</v>
      </c>
      <c r="K472" s="15">
        <v>1</v>
      </c>
      <c r="L472" s="15">
        <v>1.5</v>
      </c>
      <c r="M472" s="15">
        <v>72</v>
      </c>
      <c r="N472" s="15">
        <v>2330</v>
      </c>
    </row>
    <row r="473" spans="1:14">
      <c r="A473" t="s">
        <v>434</v>
      </c>
      <c r="B473" s="15" t="s">
        <v>2759</v>
      </c>
      <c r="C473" s="15">
        <v>580</v>
      </c>
      <c r="D473" s="15">
        <v>12</v>
      </c>
      <c r="E473" s="15" t="s">
        <v>2128</v>
      </c>
      <c r="F473" s="15" t="s">
        <v>2129</v>
      </c>
      <c r="G473" s="15" t="s">
        <v>2130</v>
      </c>
      <c r="H473" s="15">
        <v>18</v>
      </c>
      <c r="I473" s="15" t="s">
        <v>2131</v>
      </c>
      <c r="J473" s="15">
        <v>9.1999999999999993</v>
      </c>
      <c r="K473" s="15">
        <v>1.9</v>
      </c>
      <c r="L473" s="15">
        <v>2.9</v>
      </c>
      <c r="M473" s="15">
        <v>87</v>
      </c>
      <c r="N473" s="15">
        <v>2331</v>
      </c>
    </row>
    <row r="474" spans="1:14">
      <c r="A474" t="s">
        <v>434</v>
      </c>
      <c r="B474" s="15" t="s">
        <v>2760</v>
      </c>
      <c r="C474" s="15">
        <v>710</v>
      </c>
      <c r="D474" s="15">
        <v>14</v>
      </c>
      <c r="E474" s="15" t="s">
        <v>2098</v>
      </c>
      <c r="F474" s="15" t="s">
        <v>2169</v>
      </c>
      <c r="G474" s="15" t="s">
        <v>2140</v>
      </c>
      <c r="H474" s="15">
        <v>20</v>
      </c>
      <c r="I474" s="15" t="s">
        <v>2123</v>
      </c>
      <c r="J474" s="15">
        <v>10.8</v>
      </c>
      <c r="K474" s="15">
        <v>2.2999999999999998</v>
      </c>
      <c r="L474" s="15">
        <v>3.5</v>
      </c>
      <c r="M474" s="15">
        <v>107</v>
      </c>
      <c r="N474" s="15">
        <v>2333</v>
      </c>
    </row>
    <row r="475" spans="1:14">
      <c r="A475" t="s">
        <v>434</v>
      </c>
      <c r="B475" s="15" t="s">
        <v>2761</v>
      </c>
      <c r="C475" s="15">
        <v>695</v>
      </c>
      <c r="D475" s="15">
        <v>8</v>
      </c>
      <c r="E475" s="15" t="s">
        <v>2116</v>
      </c>
      <c r="F475" s="15" t="s">
        <v>2702</v>
      </c>
      <c r="G475" s="15" t="s">
        <v>2194</v>
      </c>
      <c r="H475" s="15">
        <v>24</v>
      </c>
      <c r="I475" s="15" t="s">
        <v>2118</v>
      </c>
      <c r="J475" s="15">
        <v>9.1</v>
      </c>
      <c r="K475" s="15">
        <v>0.9</v>
      </c>
      <c r="L475" s="15">
        <v>1.4</v>
      </c>
      <c r="M475" s="15">
        <v>105</v>
      </c>
      <c r="N475" s="15">
        <v>2341</v>
      </c>
    </row>
    <row r="476" spans="1:14">
      <c r="A476" t="s">
        <v>434</v>
      </c>
      <c r="B476" s="15" t="s">
        <v>2762</v>
      </c>
      <c r="C476" s="15">
        <v>780</v>
      </c>
      <c r="D476" s="15">
        <v>17</v>
      </c>
      <c r="E476" s="15" t="s">
        <v>2116</v>
      </c>
      <c r="F476" s="15" t="s">
        <v>2100</v>
      </c>
      <c r="G476" s="15" t="s">
        <v>2682</v>
      </c>
      <c r="H476" s="15">
        <v>22</v>
      </c>
      <c r="I476" s="15" t="s">
        <v>71</v>
      </c>
      <c r="J476" s="15">
        <v>15.2</v>
      </c>
      <c r="K476" s="15">
        <v>2.5</v>
      </c>
      <c r="L476" s="15">
        <v>3.8</v>
      </c>
      <c r="M476" s="15">
        <v>118</v>
      </c>
      <c r="N476" s="15">
        <v>2343</v>
      </c>
    </row>
    <row r="477" spans="1:14">
      <c r="A477" t="s">
        <v>434</v>
      </c>
      <c r="B477" s="15" t="s">
        <v>2763</v>
      </c>
      <c r="C477" s="15">
        <v>795</v>
      </c>
      <c r="D477" s="15">
        <v>18</v>
      </c>
      <c r="E477" s="15" t="s">
        <v>2098</v>
      </c>
      <c r="F477" s="15" t="s">
        <v>2169</v>
      </c>
      <c r="G477" s="15" t="s">
        <v>2140</v>
      </c>
      <c r="H477" s="15">
        <v>20</v>
      </c>
      <c r="I477" s="15" t="s">
        <v>2123</v>
      </c>
      <c r="J477" s="15">
        <v>13.6</v>
      </c>
      <c r="K477" s="15">
        <v>2.9</v>
      </c>
      <c r="L477" s="15">
        <v>4.4000000000000004</v>
      </c>
      <c r="M477" s="15">
        <v>120</v>
      </c>
      <c r="N477" s="15">
        <v>2344</v>
      </c>
    </row>
    <row r="478" spans="1:14">
      <c r="A478" t="s">
        <v>434</v>
      </c>
      <c r="B478" s="15" t="s">
        <v>2764</v>
      </c>
      <c r="C478" s="15">
        <v>615</v>
      </c>
      <c r="D478" s="15">
        <v>22</v>
      </c>
      <c r="E478" s="15" t="s">
        <v>2128</v>
      </c>
      <c r="F478" s="15" t="s">
        <v>2129</v>
      </c>
      <c r="G478" s="15" t="s">
        <v>2130</v>
      </c>
      <c r="H478" s="15">
        <v>18</v>
      </c>
      <c r="I478" s="15" t="s">
        <v>2131</v>
      </c>
      <c r="J478" s="15">
        <v>15.8</v>
      </c>
      <c r="K478" s="15">
        <v>2.6</v>
      </c>
      <c r="L478" s="15">
        <v>3.9</v>
      </c>
      <c r="M478" s="15">
        <v>93</v>
      </c>
      <c r="N478" s="15">
        <v>2345</v>
      </c>
    </row>
    <row r="479" spans="1:14">
      <c r="A479" t="s">
        <v>434</v>
      </c>
      <c r="B479" s="15" t="s">
        <v>2765</v>
      </c>
      <c r="C479" s="15">
        <v>830</v>
      </c>
      <c r="D479" s="15">
        <v>20</v>
      </c>
      <c r="E479" s="15" t="s">
        <v>2116</v>
      </c>
      <c r="F479" s="15" t="s">
        <v>2100</v>
      </c>
      <c r="G479" s="15" t="s">
        <v>2682</v>
      </c>
      <c r="H479" s="15">
        <v>22</v>
      </c>
      <c r="I479" s="15" t="s">
        <v>71</v>
      </c>
      <c r="J479" s="15">
        <v>17.600000000000001</v>
      </c>
      <c r="K479" s="15">
        <v>3.5</v>
      </c>
      <c r="L479" s="15">
        <v>5.3</v>
      </c>
      <c r="M479" s="15">
        <v>126</v>
      </c>
      <c r="N479" s="15">
        <v>2347</v>
      </c>
    </row>
    <row r="480" spans="1:14">
      <c r="A480" t="s">
        <v>434</v>
      </c>
      <c r="B480" s="15" t="s">
        <v>2766</v>
      </c>
      <c r="C480" s="15">
        <v>785</v>
      </c>
      <c r="D480" s="15">
        <v>13</v>
      </c>
      <c r="E480" s="15" t="s">
        <v>2089</v>
      </c>
      <c r="F480" s="15" t="s">
        <v>2444</v>
      </c>
      <c r="G480" s="15" t="s">
        <v>2605</v>
      </c>
      <c r="H480" s="15">
        <v>24</v>
      </c>
      <c r="I480" s="15" t="s">
        <v>2118</v>
      </c>
      <c r="J480" s="15">
        <v>12.7</v>
      </c>
      <c r="K480" s="15">
        <v>2.8</v>
      </c>
      <c r="L480" s="15">
        <v>4.2</v>
      </c>
      <c r="M480" s="15">
        <v>119</v>
      </c>
      <c r="N480" s="15">
        <v>2355</v>
      </c>
    </row>
    <row r="481" spans="1:14">
      <c r="A481" t="s">
        <v>434</v>
      </c>
      <c r="B481" s="15" t="s">
        <v>2767</v>
      </c>
      <c r="C481" s="15">
        <v>620</v>
      </c>
      <c r="D481" s="15">
        <v>12</v>
      </c>
      <c r="E481" s="15" t="s">
        <v>2116</v>
      </c>
      <c r="F481" s="15" t="s">
        <v>2100</v>
      </c>
      <c r="G481" s="15" t="s">
        <v>2682</v>
      </c>
      <c r="H481" s="15">
        <v>22</v>
      </c>
      <c r="I481" s="15" t="s">
        <v>71</v>
      </c>
      <c r="J481" s="15">
        <v>11.2</v>
      </c>
      <c r="K481" s="15">
        <v>1.8</v>
      </c>
      <c r="L481" s="15">
        <v>2.7</v>
      </c>
      <c r="M481" s="15">
        <v>94</v>
      </c>
      <c r="N481" s="15">
        <v>2356</v>
      </c>
    </row>
    <row r="482" spans="1:14">
      <c r="A482" t="s">
        <v>434</v>
      </c>
      <c r="B482" s="15" t="s">
        <v>2768</v>
      </c>
      <c r="C482" s="15">
        <v>910</v>
      </c>
      <c r="D482" s="15">
        <v>25</v>
      </c>
      <c r="E482" s="15" t="s">
        <v>2098</v>
      </c>
      <c r="F482" s="15" t="s">
        <v>2099</v>
      </c>
      <c r="G482" s="15" t="s">
        <v>2130</v>
      </c>
      <c r="H482" s="15">
        <v>20</v>
      </c>
      <c r="I482" s="15" t="s">
        <v>2135</v>
      </c>
      <c r="J482" s="15">
        <v>21</v>
      </c>
      <c r="K482" s="15">
        <v>3.9</v>
      </c>
      <c r="L482" s="15">
        <v>5.9</v>
      </c>
      <c r="M482" s="15">
        <v>138</v>
      </c>
      <c r="N482" s="15">
        <v>2360</v>
      </c>
    </row>
    <row r="483" spans="1:14">
      <c r="A483" t="s">
        <v>434</v>
      </c>
      <c r="B483" s="15" t="s">
        <v>2769</v>
      </c>
      <c r="C483" s="15">
        <v>970</v>
      </c>
      <c r="D483" s="15">
        <v>26</v>
      </c>
      <c r="E483" s="15" t="s">
        <v>2128</v>
      </c>
      <c r="F483" s="15" t="s">
        <v>2129</v>
      </c>
      <c r="G483" s="15" t="s">
        <v>2130</v>
      </c>
      <c r="H483" s="15">
        <v>18</v>
      </c>
      <c r="I483" s="15" t="s">
        <v>2131</v>
      </c>
      <c r="J483" s="15">
        <v>18.399999999999999</v>
      </c>
      <c r="K483" s="15">
        <v>3.2</v>
      </c>
      <c r="L483" s="15">
        <v>4.8</v>
      </c>
      <c r="M483" s="15">
        <v>147</v>
      </c>
      <c r="N483" s="15">
        <v>2362</v>
      </c>
    </row>
    <row r="484" spans="1:14">
      <c r="A484" t="s">
        <v>434</v>
      </c>
      <c r="B484" s="15" t="s">
        <v>2770</v>
      </c>
      <c r="C484" s="15">
        <v>1105</v>
      </c>
      <c r="D484" s="15">
        <v>28</v>
      </c>
      <c r="E484" s="15" t="s">
        <v>2098</v>
      </c>
      <c r="F484" s="15" t="s">
        <v>2099</v>
      </c>
      <c r="G484" s="15" t="s">
        <v>2130</v>
      </c>
      <c r="H484" s="15">
        <v>20</v>
      </c>
      <c r="I484" s="15" t="s">
        <v>2135</v>
      </c>
      <c r="J484" s="15">
        <v>23.3</v>
      </c>
      <c r="K484" s="15">
        <v>4.0999999999999996</v>
      </c>
      <c r="L484" s="15">
        <v>6.2</v>
      </c>
      <c r="M484" s="15">
        <v>168</v>
      </c>
      <c r="N484" s="15">
        <v>2364</v>
      </c>
    </row>
    <row r="485" spans="1:14">
      <c r="A485" t="s">
        <v>435</v>
      </c>
      <c r="B485" s="15" t="s">
        <v>2771</v>
      </c>
      <c r="C485" s="15">
        <v>190</v>
      </c>
      <c r="D485" s="15">
        <v>2</v>
      </c>
      <c r="E485" s="15" t="s">
        <v>2089</v>
      </c>
      <c r="F485" s="15" t="s">
        <v>2444</v>
      </c>
      <c r="G485" s="15" t="s">
        <v>2105</v>
      </c>
      <c r="H485" s="15">
        <v>10</v>
      </c>
      <c r="I485" s="15" t="s">
        <v>2096</v>
      </c>
      <c r="J485" s="15">
        <v>1.2</v>
      </c>
      <c r="K485" s="15">
        <v>0.8</v>
      </c>
      <c r="L485" s="15">
        <v>1.1000000000000001</v>
      </c>
      <c r="M485" s="15">
        <v>28</v>
      </c>
      <c r="N485" s="15">
        <v>2228</v>
      </c>
    </row>
    <row r="486" spans="1:14">
      <c r="A486" t="s">
        <v>435</v>
      </c>
      <c r="B486" s="15" t="s">
        <v>2772</v>
      </c>
      <c r="C486" s="15">
        <v>284</v>
      </c>
      <c r="D486" s="15">
        <v>3</v>
      </c>
      <c r="E486" s="15" t="s">
        <v>2098</v>
      </c>
      <c r="F486" s="15" t="s">
        <v>2091</v>
      </c>
      <c r="G486" s="15" t="s">
        <v>2105</v>
      </c>
      <c r="H486" s="15">
        <v>10</v>
      </c>
      <c r="I486" s="15" t="s">
        <v>2096</v>
      </c>
      <c r="J486" s="15">
        <v>1.5</v>
      </c>
      <c r="K486" s="15">
        <v>1.2</v>
      </c>
      <c r="L486" s="15">
        <v>1.7</v>
      </c>
      <c r="M486" s="15">
        <v>42</v>
      </c>
      <c r="N486" s="15">
        <v>2229</v>
      </c>
    </row>
    <row r="487" spans="1:14">
      <c r="A487" t="s">
        <v>435</v>
      </c>
      <c r="B487" s="15" t="s">
        <v>2773</v>
      </c>
      <c r="C487" s="15">
        <v>190</v>
      </c>
      <c r="D487" s="15">
        <v>2</v>
      </c>
      <c r="E487" s="15" t="s">
        <v>2138</v>
      </c>
      <c r="F487" s="15" t="s">
        <v>2740</v>
      </c>
      <c r="G487" s="15" t="s">
        <v>2446</v>
      </c>
      <c r="H487" s="15">
        <v>12</v>
      </c>
      <c r="I487" s="15" t="s">
        <v>62</v>
      </c>
      <c r="J487" s="15">
        <v>1.7</v>
      </c>
      <c r="K487" s="15">
        <v>0.9</v>
      </c>
      <c r="L487" s="15">
        <v>1.3</v>
      </c>
      <c r="M487" s="15">
        <v>28</v>
      </c>
      <c r="N487" s="15">
        <v>2230</v>
      </c>
    </row>
    <row r="488" spans="1:14">
      <c r="A488" t="s">
        <v>435</v>
      </c>
      <c r="B488" s="15" t="s">
        <v>2774</v>
      </c>
      <c r="C488" s="15">
        <v>380</v>
      </c>
      <c r="D488" s="15">
        <v>4</v>
      </c>
      <c r="E488" s="15" t="s">
        <v>2098</v>
      </c>
      <c r="F488" s="15" t="s">
        <v>2091</v>
      </c>
      <c r="G488" s="15" t="s">
        <v>2228</v>
      </c>
      <c r="H488" s="15">
        <v>12</v>
      </c>
      <c r="I488" s="15" t="s">
        <v>2384</v>
      </c>
      <c r="J488" s="15">
        <v>2.8</v>
      </c>
      <c r="K488" s="15">
        <v>1.8</v>
      </c>
      <c r="L488" s="15">
        <v>2.5</v>
      </c>
      <c r="M488" s="15">
        <v>57</v>
      </c>
      <c r="N488" s="15">
        <v>2234</v>
      </c>
    </row>
    <row r="489" spans="1:14">
      <c r="A489" t="s">
        <v>435</v>
      </c>
      <c r="B489" s="15" t="s">
        <v>2775</v>
      </c>
      <c r="C489" s="15">
        <v>471</v>
      </c>
      <c r="D489" s="15">
        <v>5</v>
      </c>
      <c r="E489" s="15" t="s">
        <v>2098</v>
      </c>
      <c r="F489" s="15" t="s">
        <v>2099</v>
      </c>
      <c r="G489" s="15" t="s">
        <v>2225</v>
      </c>
      <c r="H489" s="15">
        <v>14</v>
      </c>
      <c r="I489" s="15" t="s">
        <v>2216</v>
      </c>
      <c r="J489" s="15">
        <v>4.0999999999999996</v>
      </c>
      <c r="K489" s="15">
        <v>1.3</v>
      </c>
      <c r="L489" s="15">
        <v>1.8</v>
      </c>
      <c r="M489" s="15">
        <v>71</v>
      </c>
      <c r="N489" s="15">
        <v>2235</v>
      </c>
    </row>
    <row r="490" spans="1:14">
      <c r="A490" t="s">
        <v>435</v>
      </c>
      <c r="B490" s="15" t="s">
        <v>2776</v>
      </c>
      <c r="C490" s="15">
        <v>472</v>
      </c>
      <c r="D490" s="15">
        <v>5</v>
      </c>
      <c r="E490" s="15" t="s">
        <v>2128</v>
      </c>
      <c r="F490" s="15" t="s">
        <v>2777</v>
      </c>
      <c r="G490" s="15" t="s">
        <v>2140</v>
      </c>
      <c r="H490" s="15">
        <v>20</v>
      </c>
      <c r="I490" s="15" t="s">
        <v>2123</v>
      </c>
      <c r="J490" s="15">
        <v>4.8</v>
      </c>
      <c r="K490" s="15">
        <v>1.4</v>
      </c>
      <c r="L490" s="15">
        <v>1.9</v>
      </c>
      <c r="M490" s="15">
        <v>71</v>
      </c>
      <c r="N490" s="15">
        <v>2254</v>
      </c>
    </row>
    <row r="491" spans="1:14">
      <c r="A491" t="s">
        <v>435</v>
      </c>
      <c r="B491" s="15" t="s">
        <v>2778</v>
      </c>
      <c r="C491" s="15">
        <v>567</v>
      </c>
      <c r="D491" s="15">
        <v>6</v>
      </c>
      <c r="E491" s="15" t="s">
        <v>2138</v>
      </c>
      <c r="F491" s="15" t="s">
        <v>2139</v>
      </c>
      <c r="G491" s="15" t="s">
        <v>2134</v>
      </c>
      <c r="H491" s="15">
        <v>18</v>
      </c>
      <c r="I491" s="15" t="s">
        <v>2131</v>
      </c>
      <c r="J491" s="15">
        <v>5.4</v>
      </c>
      <c r="K491" s="15">
        <v>1.8</v>
      </c>
      <c r="L491" s="15">
        <v>2.4</v>
      </c>
      <c r="M491" s="15">
        <v>85</v>
      </c>
      <c r="N491" s="15">
        <v>2256</v>
      </c>
    </row>
    <row r="492" spans="1:14">
      <c r="A492" t="s">
        <v>435</v>
      </c>
      <c r="B492" s="15" t="s">
        <v>2779</v>
      </c>
      <c r="C492" s="15">
        <v>380</v>
      </c>
      <c r="D492" s="15">
        <v>4</v>
      </c>
      <c r="E492" s="15" t="s">
        <v>2133</v>
      </c>
      <c r="F492" s="15" t="s">
        <v>2398</v>
      </c>
      <c r="G492" s="15" t="s">
        <v>2686</v>
      </c>
      <c r="H492" s="15">
        <v>24</v>
      </c>
      <c r="I492" s="15" t="s">
        <v>2118</v>
      </c>
      <c r="J492" s="15">
        <v>5.8</v>
      </c>
      <c r="K492" s="15">
        <v>1.8</v>
      </c>
      <c r="L492" s="15">
        <v>2.4</v>
      </c>
      <c r="M492" s="15">
        <v>57</v>
      </c>
      <c r="N492" s="15">
        <v>2258</v>
      </c>
    </row>
    <row r="493" spans="1:14">
      <c r="A493" t="s">
        <v>435</v>
      </c>
      <c r="B493" s="15" t="s">
        <v>2780</v>
      </c>
      <c r="C493" s="15">
        <v>662</v>
      </c>
      <c r="D493" s="15">
        <v>7</v>
      </c>
      <c r="E493" s="15" t="s">
        <v>2128</v>
      </c>
      <c r="F493" s="15" t="s">
        <v>2781</v>
      </c>
      <c r="G493" s="15" t="s">
        <v>2121</v>
      </c>
      <c r="H493" s="15">
        <v>18</v>
      </c>
      <c r="I493" s="15" t="s">
        <v>2131</v>
      </c>
      <c r="J493" s="15">
        <v>6.1</v>
      </c>
      <c r="K493" s="15">
        <v>2.2999999999999998</v>
      </c>
      <c r="L493" s="15">
        <v>3.1</v>
      </c>
      <c r="M493" s="15">
        <v>99</v>
      </c>
      <c r="N493" s="15">
        <v>2261</v>
      </c>
    </row>
    <row r="494" spans="1:14">
      <c r="A494" t="s">
        <v>435</v>
      </c>
      <c r="B494" s="15" t="s">
        <v>2782</v>
      </c>
      <c r="C494" s="15">
        <v>664</v>
      </c>
      <c r="D494" s="15">
        <v>7</v>
      </c>
      <c r="E494" s="15" t="s">
        <v>2108</v>
      </c>
      <c r="F494" s="15" t="s">
        <v>2188</v>
      </c>
      <c r="G494" s="15" t="s">
        <v>2783</v>
      </c>
      <c r="H494" s="15">
        <v>21</v>
      </c>
      <c r="I494" s="15" t="s">
        <v>66</v>
      </c>
      <c r="J494" s="15">
        <v>6.5</v>
      </c>
      <c r="K494" s="15">
        <v>2.5</v>
      </c>
      <c r="L494" s="15">
        <v>3.4</v>
      </c>
      <c r="M494" s="15">
        <v>100</v>
      </c>
      <c r="N494" s="15">
        <v>2267</v>
      </c>
    </row>
    <row r="495" spans="1:14">
      <c r="A495" t="s">
        <v>435</v>
      </c>
      <c r="B495" s="15" t="s">
        <v>2784</v>
      </c>
      <c r="C495" s="15">
        <v>761</v>
      </c>
      <c r="D495" s="15">
        <v>8</v>
      </c>
      <c r="E495" s="15" t="s">
        <v>2233</v>
      </c>
      <c r="F495" s="15" t="s">
        <v>2785</v>
      </c>
      <c r="G495" s="15" t="s">
        <v>2683</v>
      </c>
      <c r="H495" s="15">
        <v>22</v>
      </c>
      <c r="I495" s="15" t="s">
        <v>71</v>
      </c>
      <c r="J495" s="15">
        <v>8.3000000000000007</v>
      </c>
      <c r="K495" s="15">
        <v>3</v>
      </c>
      <c r="L495" s="15">
        <v>4.2</v>
      </c>
      <c r="M495" s="15">
        <v>114</v>
      </c>
      <c r="N495" s="15">
        <v>2268</v>
      </c>
    </row>
    <row r="496" spans="1:14">
      <c r="A496" t="s">
        <v>435</v>
      </c>
      <c r="B496" s="15" t="s">
        <v>2786</v>
      </c>
      <c r="C496" s="15">
        <v>381</v>
      </c>
      <c r="D496" s="15">
        <v>3</v>
      </c>
      <c r="E496" s="15" t="s">
        <v>2420</v>
      </c>
      <c r="F496" s="15" t="s">
        <v>2194</v>
      </c>
      <c r="G496" s="15" t="s">
        <v>2686</v>
      </c>
      <c r="H496" s="15">
        <v>24</v>
      </c>
      <c r="I496" s="15" t="s">
        <v>2118</v>
      </c>
      <c r="J496" s="15">
        <v>4.2</v>
      </c>
      <c r="K496" s="15">
        <v>0.6</v>
      </c>
      <c r="L496" s="15">
        <v>1</v>
      </c>
      <c r="M496" s="15">
        <v>57</v>
      </c>
      <c r="N496" s="15">
        <v>2271</v>
      </c>
    </row>
    <row r="497" spans="1:14">
      <c r="A497" t="s">
        <v>435</v>
      </c>
      <c r="B497" s="15" t="s">
        <v>2787</v>
      </c>
      <c r="C497" s="15">
        <v>571</v>
      </c>
      <c r="D497" s="15">
        <v>6</v>
      </c>
      <c r="E497" s="15" t="s">
        <v>2116</v>
      </c>
      <c r="F497" s="15" t="s">
        <v>2448</v>
      </c>
      <c r="G497" s="15" t="s">
        <v>2170</v>
      </c>
      <c r="H497" s="15">
        <v>20</v>
      </c>
      <c r="I497" s="15" t="s">
        <v>2135</v>
      </c>
      <c r="J497" s="15">
        <v>6.6</v>
      </c>
      <c r="K497" s="15">
        <v>2.5</v>
      </c>
      <c r="L497" s="15">
        <v>3.4</v>
      </c>
      <c r="M497" s="15">
        <v>86</v>
      </c>
      <c r="N497" s="15">
        <v>2272</v>
      </c>
    </row>
    <row r="498" spans="1:14">
      <c r="A498" t="s">
        <v>435</v>
      </c>
      <c r="B498" s="15" t="s">
        <v>2788</v>
      </c>
      <c r="C498" s="15">
        <v>950</v>
      </c>
      <c r="D498" s="15">
        <v>10</v>
      </c>
      <c r="E498" s="15" t="s">
        <v>2233</v>
      </c>
      <c r="F498" s="15" t="s">
        <v>2568</v>
      </c>
      <c r="G498" s="15" t="s">
        <v>2262</v>
      </c>
      <c r="H498" s="15">
        <v>20</v>
      </c>
      <c r="I498" s="15" t="s">
        <v>2123</v>
      </c>
      <c r="J498" s="15">
        <v>8.4</v>
      </c>
      <c r="K498" s="15">
        <v>3.5</v>
      </c>
      <c r="L498" s="15">
        <v>4.8</v>
      </c>
      <c r="M498" s="15">
        <v>143</v>
      </c>
      <c r="N498" s="15">
        <v>2272</v>
      </c>
    </row>
    <row r="499" spans="1:14">
      <c r="A499" t="s">
        <v>435</v>
      </c>
      <c r="B499" s="15" t="s">
        <v>2789</v>
      </c>
      <c r="C499" s="15">
        <v>1133</v>
      </c>
      <c r="D499" s="15">
        <v>12</v>
      </c>
      <c r="E499" s="15" t="s">
        <v>2125</v>
      </c>
      <c r="F499" s="15" t="s">
        <v>2539</v>
      </c>
      <c r="G499" s="15" t="s">
        <v>2122</v>
      </c>
      <c r="H499" s="15">
        <v>20</v>
      </c>
      <c r="I499" s="15" t="s">
        <v>2135</v>
      </c>
      <c r="J499" s="15">
        <v>11.3</v>
      </c>
      <c r="K499" s="15">
        <v>3.4</v>
      </c>
      <c r="L499" s="15">
        <v>4.5999999999999996</v>
      </c>
      <c r="M499" s="15">
        <v>171</v>
      </c>
      <c r="N499" s="15">
        <v>2276</v>
      </c>
    </row>
    <row r="500" spans="1:14">
      <c r="A500" t="s">
        <v>435</v>
      </c>
      <c r="B500" s="15" t="s">
        <v>2790</v>
      </c>
      <c r="C500" s="15">
        <v>660</v>
      </c>
      <c r="D500" s="15">
        <v>14</v>
      </c>
      <c r="E500" s="15" t="s">
        <v>2138</v>
      </c>
      <c r="F500" s="15" t="s">
        <v>2304</v>
      </c>
      <c r="G500" s="15" t="s">
        <v>2143</v>
      </c>
      <c r="H500" s="15">
        <v>20</v>
      </c>
      <c r="I500" s="15" t="s">
        <v>2123</v>
      </c>
      <c r="J500" s="15">
        <v>10.5</v>
      </c>
      <c r="K500" s="15">
        <v>2.2000000000000002</v>
      </c>
      <c r="L500" s="15">
        <v>3.3</v>
      </c>
      <c r="M500" s="15">
        <v>90</v>
      </c>
      <c r="N500" s="15">
        <v>2333</v>
      </c>
    </row>
    <row r="501" spans="1:14">
      <c r="A501" t="s">
        <v>435</v>
      </c>
      <c r="B501" s="15" t="s">
        <v>2791</v>
      </c>
      <c r="C501" s="15">
        <v>692</v>
      </c>
      <c r="D501" s="15">
        <v>13</v>
      </c>
      <c r="E501" s="15" t="s">
        <v>2142</v>
      </c>
      <c r="F501" s="15" t="s">
        <v>2143</v>
      </c>
      <c r="G501" s="15" t="s">
        <v>2144</v>
      </c>
      <c r="H501" s="15">
        <v>24</v>
      </c>
      <c r="I501" s="15" t="s">
        <v>2118</v>
      </c>
      <c r="J501" s="15">
        <v>13.2</v>
      </c>
      <c r="K501" s="15">
        <v>2.2999999999999998</v>
      </c>
      <c r="L501" s="15">
        <v>3.5</v>
      </c>
      <c r="M501" s="15">
        <v>95</v>
      </c>
      <c r="N501" s="15">
        <v>2338</v>
      </c>
    </row>
    <row r="502" spans="1:14">
      <c r="A502" t="s">
        <v>435</v>
      </c>
      <c r="B502" s="15" t="s">
        <v>2792</v>
      </c>
      <c r="C502" s="15">
        <v>930</v>
      </c>
      <c r="D502" s="15">
        <v>20</v>
      </c>
      <c r="E502" s="15" t="s">
        <v>2154</v>
      </c>
      <c r="F502" s="15" t="s">
        <v>2116</v>
      </c>
      <c r="G502" s="15" t="s">
        <v>2317</v>
      </c>
      <c r="H502" s="15">
        <v>22</v>
      </c>
      <c r="I502" s="15" t="s">
        <v>71</v>
      </c>
      <c r="J502" s="15">
        <v>16.54</v>
      </c>
      <c r="K502" s="15">
        <v>3.1</v>
      </c>
      <c r="L502" s="15">
        <v>4.7</v>
      </c>
      <c r="M502" s="15">
        <v>127</v>
      </c>
      <c r="N502" s="15">
        <v>2344</v>
      </c>
    </row>
    <row r="503" spans="1:14">
      <c r="A503" t="s">
        <v>435</v>
      </c>
      <c r="B503" s="15" t="s">
        <v>2793</v>
      </c>
      <c r="C503" s="15">
        <v>1260</v>
      </c>
      <c r="D503" s="15">
        <v>25</v>
      </c>
      <c r="E503" s="15" t="s">
        <v>2112</v>
      </c>
      <c r="F503" s="15" t="s">
        <v>2150</v>
      </c>
      <c r="G503" s="15" t="s">
        <v>2151</v>
      </c>
      <c r="H503" s="15">
        <v>24</v>
      </c>
      <c r="I503" s="15" t="s">
        <v>2118</v>
      </c>
      <c r="J503" s="15">
        <v>23.25</v>
      </c>
      <c r="K503" s="15">
        <v>4.4000000000000004</v>
      </c>
      <c r="L503" s="15">
        <v>6.6</v>
      </c>
      <c r="M503" s="15">
        <v>172</v>
      </c>
      <c r="N503" s="15">
        <v>2355</v>
      </c>
    </row>
    <row r="504" spans="1:14">
      <c r="A504" t="s">
        <v>435</v>
      </c>
      <c r="B504" s="15" t="s">
        <v>2794</v>
      </c>
      <c r="C504" s="15">
        <v>1510</v>
      </c>
      <c r="D504" s="15">
        <v>30</v>
      </c>
      <c r="E504" s="15" t="s">
        <v>2112</v>
      </c>
      <c r="F504" s="15" t="s">
        <v>2150</v>
      </c>
      <c r="G504" s="15" t="s">
        <v>2151</v>
      </c>
      <c r="H504" s="15">
        <v>24</v>
      </c>
      <c r="I504" s="15" t="s">
        <v>2118</v>
      </c>
      <c r="J504" s="15">
        <v>27.53</v>
      </c>
      <c r="K504" s="15">
        <v>5.3</v>
      </c>
      <c r="L504" s="15">
        <v>8</v>
      </c>
      <c r="M504" s="15">
        <v>206</v>
      </c>
      <c r="N504" s="15">
        <v>2360</v>
      </c>
    </row>
    <row r="505" spans="1:14">
      <c r="A505" t="s">
        <v>435</v>
      </c>
      <c r="B505" s="15" t="s">
        <v>2795</v>
      </c>
      <c r="C505" s="15">
        <v>1760</v>
      </c>
      <c r="D505" s="15">
        <v>35</v>
      </c>
      <c r="E505" s="15" t="s">
        <v>2112</v>
      </c>
      <c r="F505" s="15" t="s">
        <v>2150</v>
      </c>
      <c r="G505" s="15" t="s">
        <v>2151</v>
      </c>
      <c r="H505" s="15">
        <v>24</v>
      </c>
      <c r="I505" s="15" t="s">
        <v>2118</v>
      </c>
      <c r="J505" s="15">
        <v>31.82</v>
      </c>
      <c r="K505" s="15">
        <v>6.1</v>
      </c>
      <c r="L505" s="15">
        <v>9.1999999999999993</v>
      </c>
      <c r="M505" s="15">
        <v>240</v>
      </c>
      <c r="N505" s="15">
        <v>2367</v>
      </c>
    </row>
    <row r="506" spans="1:14">
      <c r="A506" t="s">
        <v>435</v>
      </c>
      <c r="B506" s="15" t="s">
        <v>2796</v>
      </c>
      <c r="C506" s="15">
        <v>380</v>
      </c>
      <c r="D506" s="15">
        <v>4</v>
      </c>
      <c r="E506" s="15" t="s">
        <v>2098</v>
      </c>
      <c r="F506" s="15" t="s">
        <v>2279</v>
      </c>
      <c r="G506" s="15" t="s">
        <v>2224</v>
      </c>
      <c r="H506" s="15">
        <v>12</v>
      </c>
      <c r="I506" s="15" t="s">
        <v>62</v>
      </c>
      <c r="J506" s="15">
        <v>2.4</v>
      </c>
      <c r="K506" s="15">
        <v>1.8</v>
      </c>
      <c r="L506" s="15">
        <v>2.5</v>
      </c>
      <c r="M506" s="15">
        <v>114</v>
      </c>
      <c r="N506" s="15">
        <v>2241</v>
      </c>
    </row>
    <row r="507" spans="1:14">
      <c r="A507" t="s">
        <v>435</v>
      </c>
      <c r="B507" s="15" t="s">
        <v>2797</v>
      </c>
      <c r="C507" s="15">
        <v>753</v>
      </c>
      <c r="D507" s="15">
        <v>8</v>
      </c>
      <c r="E507" s="15" t="s">
        <v>2108</v>
      </c>
      <c r="F507" s="15" t="s">
        <v>2105</v>
      </c>
      <c r="G507" s="15" t="s">
        <v>2224</v>
      </c>
      <c r="H507" s="15">
        <v>12</v>
      </c>
      <c r="I507" s="15" t="s">
        <v>2384</v>
      </c>
      <c r="J507" s="15">
        <v>4.8</v>
      </c>
      <c r="K507" s="15">
        <v>2.1</v>
      </c>
      <c r="L507" s="15">
        <v>2.7</v>
      </c>
      <c r="M507" s="15">
        <v>226</v>
      </c>
      <c r="N507" s="15">
        <v>2242</v>
      </c>
    </row>
    <row r="508" spans="1:14">
      <c r="A508" t="s">
        <v>435</v>
      </c>
      <c r="B508" s="15" t="s">
        <v>2798</v>
      </c>
      <c r="C508" s="15">
        <v>1137</v>
      </c>
      <c r="D508" s="15">
        <v>12</v>
      </c>
      <c r="E508" s="15" t="s">
        <v>2142</v>
      </c>
      <c r="F508" s="15" t="s">
        <v>2210</v>
      </c>
      <c r="G508" s="15" t="s">
        <v>2121</v>
      </c>
      <c r="H508" s="15">
        <v>18</v>
      </c>
      <c r="I508" s="15" t="s">
        <v>2131</v>
      </c>
      <c r="J508" s="15">
        <v>9.6999999999999993</v>
      </c>
      <c r="K508" s="15">
        <v>3.8</v>
      </c>
      <c r="L508" s="15">
        <v>5.0999999999999996</v>
      </c>
      <c r="M508" s="15">
        <v>342</v>
      </c>
      <c r="N508" s="15">
        <v>2248</v>
      </c>
    </row>
    <row r="509" spans="1:14">
      <c r="A509" t="s">
        <v>435</v>
      </c>
      <c r="B509" s="15" t="s">
        <v>2799</v>
      </c>
      <c r="C509" s="15">
        <v>1505</v>
      </c>
      <c r="D509" s="15">
        <v>16</v>
      </c>
      <c r="E509" s="15" t="s">
        <v>2193</v>
      </c>
      <c r="F509" s="15" t="s">
        <v>2122</v>
      </c>
      <c r="G509" s="15" t="s">
        <v>2194</v>
      </c>
      <c r="H509" s="15">
        <v>22</v>
      </c>
      <c r="I509" s="15" t="s">
        <v>71</v>
      </c>
      <c r="J509" s="15">
        <v>14.9</v>
      </c>
      <c r="K509" s="15">
        <v>4.0999999999999996</v>
      </c>
      <c r="L509" s="15">
        <v>5.4</v>
      </c>
      <c r="M509" s="15">
        <v>454</v>
      </c>
      <c r="N509" s="15">
        <v>2253</v>
      </c>
    </row>
    <row r="510" spans="1:14">
      <c r="A510" t="s">
        <v>435</v>
      </c>
      <c r="B510" s="15" t="s">
        <v>2800</v>
      </c>
      <c r="C510" s="15">
        <v>1897</v>
      </c>
      <c r="D510" s="15">
        <v>20</v>
      </c>
      <c r="E510" s="15" t="s">
        <v>2116</v>
      </c>
      <c r="F510" s="15" t="s">
        <v>2130</v>
      </c>
      <c r="G510" s="15" t="s">
        <v>2122</v>
      </c>
      <c r="H510" s="15">
        <v>20</v>
      </c>
      <c r="I510" s="15" t="s">
        <v>2123</v>
      </c>
      <c r="J510" s="15">
        <v>15.3</v>
      </c>
      <c r="K510" s="15">
        <v>5.9</v>
      </c>
      <c r="L510" s="15">
        <v>8</v>
      </c>
      <c r="M510" s="15">
        <v>572</v>
      </c>
      <c r="N510" s="15">
        <v>2260</v>
      </c>
    </row>
    <row r="511" spans="1:14">
      <c r="A511" t="s">
        <v>435</v>
      </c>
      <c r="B511" s="15" t="s">
        <v>2801</v>
      </c>
      <c r="C511" s="15">
        <v>2279</v>
      </c>
      <c r="D511" s="15">
        <v>24</v>
      </c>
      <c r="E511" s="15" t="s">
        <v>2120</v>
      </c>
      <c r="F511" s="15" t="s">
        <v>2121</v>
      </c>
      <c r="G511" s="15" t="s">
        <v>2122</v>
      </c>
      <c r="H511" s="15">
        <v>20</v>
      </c>
      <c r="I511" s="15" t="s">
        <v>2135</v>
      </c>
      <c r="J511" s="15">
        <v>20.9</v>
      </c>
      <c r="K511" s="15">
        <v>7</v>
      </c>
      <c r="L511" s="15">
        <v>9.5</v>
      </c>
      <c r="M511" s="15">
        <v>686</v>
      </c>
      <c r="N511" s="15">
        <v>2266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>
      <pane xSplit="2" ySplit="1" topLeftCell="C226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ColWidth="9.140625" defaultRowHeight="15"/>
  <cols>
    <col min="1" max="1" width="9.85546875" style="31" bestFit="1" customWidth="1"/>
    <col min="2" max="2" width="11" style="15" bestFit="1" customWidth="1"/>
    <col min="3" max="3" width="9.140625" style="15" bestFit="1" customWidth="1"/>
    <col min="4" max="4" width="13.42578125" style="15" customWidth="1"/>
    <col min="5" max="5" width="8.5703125" style="15" bestFit="1" customWidth="1"/>
    <col min="6" max="6" width="5.85546875" style="15" bestFit="1" customWidth="1"/>
    <col min="7" max="7" width="10.42578125" style="15" bestFit="1" customWidth="1"/>
    <col min="8" max="8" width="4.85546875" style="15" bestFit="1" customWidth="1"/>
    <col min="9" max="9" width="14.28515625" style="15" bestFit="1" customWidth="1"/>
    <col min="10" max="10" width="10.28515625" style="15" bestFit="1" customWidth="1"/>
    <col min="11" max="11" width="5" style="15" bestFit="1" customWidth="1"/>
    <col min="12" max="16384" width="9.140625" style="15"/>
  </cols>
  <sheetData>
    <row r="1" spans="1:11">
      <c r="A1" s="31" t="s">
        <v>0</v>
      </c>
      <c r="B1" s="15" t="s">
        <v>2802</v>
      </c>
      <c r="C1" s="15" t="s">
        <v>2078</v>
      </c>
      <c r="D1" s="15" t="s">
        <v>2803</v>
      </c>
      <c r="E1" s="15" t="s">
        <v>2079</v>
      </c>
      <c r="F1" s="15" t="s">
        <v>2804</v>
      </c>
      <c r="G1" s="15" t="s">
        <v>2084</v>
      </c>
      <c r="H1" s="15" t="s">
        <v>2085</v>
      </c>
      <c r="I1" s="15" t="s">
        <v>952</v>
      </c>
      <c r="J1" s="15" t="s">
        <v>1599</v>
      </c>
      <c r="K1" s="15" t="s">
        <v>953</v>
      </c>
    </row>
    <row r="2" spans="1:11">
      <c r="B2" s="15" t="s">
        <v>800</v>
      </c>
      <c r="C2" s="15">
        <v>0</v>
      </c>
      <c r="D2" s="15" t="s">
        <v>2087</v>
      </c>
      <c r="E2" s="15" t="s">
        <v>2087</v>
      </c>
      <c r="F2" s="15">
        <v>0</v>
      </c>
      <c r="G2" s="15" t="s">
        <v>2087</v>
      </c>
      <c r="H2" s="15">
        <v>0</v>
      </c>
      <c r="I2" s="15">
        <v>0</v>
      </c>
      <c r="J2" s="15">
        <v>0</v>
      </c>
      <c r="K2" s="15">
        <v>0</v>
      </c>
    </row>
    <row r="3" spans="1:11">
      <c r="B3" s="15" t="s">
        <v>2087</v>
      </c>
      <c r="C3" s="15">
        <v>0</v>
      </c>
      <c r="D3" s="15" t="s">
        <v>2087</v>
      </c>
      <c r="E3" s="15" t="s">
        <v>2087</v>
      </c>
      <c r="F3" s="15">
        <v>0</v>
      </c>
      <c r="G3" s="15" t="s">
        <v>2087</v>
      </c>
      <c r="H3" s="15">
        <v>0</v>
      </c>
      <c r="I3" s="15">
        <v>0</v>
      </c>
      <c r="J3" s="15">
        <v>0</v>
      </c>
      <c r="K3" s="15">
        <v>0</v>
      </c>
    </row>
    <row r="4" spans="1:11">
      <c r="A4" s="31" t="s">
        <v>426</v>
      </c>
      <c r="B4" s="15" t="s">
        <v>2805</v>
      </c>
      <c r="C4" s="15">
        <v>200</v>
      </c>
      <c r="D4" s="15">
        <v>1</v>
      </c>
      <c r="E4" s="15">
        <v>10</v>
      </c>
      <c r="F4" s="15">
        <v>12</v>
      </c>
      <c r="G4" s="15" t="s">
        <v>2384</v>
      </c>
      <c r="H4" s="15">
        <v>4.4000000000000004</v>
      </c>
      <c r="I4" s="15">
        <v>1.3</v>
      </c>
      <c r="J4" s="15">
        <v>30</v>
      </c>
      <c r="K4" s="15">
        <v>2255</v>
      </c>
    </row>
    <row r="5" spans="1:11">
      <c r="A5" s="31" t="s">
        <v>426</v>
      </c>
      <c r="B5" s="15" t="s">
        <v>2806</v>
      </c>
      <c r="C5" s="15">
        <v>120</v>
      </c>
      <c r="D5" s="15">
        <v>1</v>
      </c>
      <c r="E5" s="15">
        <v>6</v>
      </c>
      <c r="F5" s="15">
        <v>10</v>
      </c>
      <c r="G5" s="15" t="s">
        <v>2220</v>
      </c>
      <c r="H5" s="15">
        <v>2</v>
      </c>
      <c r="I5" s="15">
        <v>0.9</v>
      </c>
      <c r="J5" s="15">
        <v>18</v>
      </c>
      <c r="K5" s="15">
        <v>2256</v>
      </c>
    </row>
    <row r="6" spans="1:11">
      <c r="A6" s="31" t="s">
        <v>426</v>
      </c>
      <c r="B6" s="15" t="s">
        <v>2807</v>
      </c>
      <c r="C6" s="15">
        <v>100</v>
      </c>
      <c r="D6" s="15">
        <v>1</v>
      </c>
      <c r="E6" s="15">
        <v>6</v>
      </c>
      <c r="F6" s="15">
        <v>6</v>
      </c>
      <c r="G6" s="15" t="s">
        <v>2275</v>
      </c>
      <c r="H6" s="15">
        <v>1.2</v>
      </c>
      <c r="I6" s="15">
        <v>0.8</v>
      </c>
      <c r="J6" s="15">
        <v>15</v>
      </c>
      <c r="K6" s="15">
        <v>2256</v>
      </c>
    </row>
    <row r="7" spans="1:11">
      <c r="A7" s="31" t="s">
        <v>426</v>
      </c>
      <c r="B7" s="15" t="s">
        <v>2808</v>
      </c>
      <c r="C7" s="15">
        <v>240</v>
      </c>
      <c r="D7" s="15">
        <v>1</v>
      </c>
      <c r="E7" s="15">
        <v>20</v>
      </c>
      <c r="F7" s="15">
        <v>16</v>
      </c>
      <c r="G7" s="15" t="s">
        <v>2101</v>
      </c>
      <c r="H7" s="15">
        <v>12.5</v>
      </c>
      <c r="I7" s="15">
        <v>2</v>
      </c>
      <c r="J7" s="15">
        <v>36</v>
      </c>
      <c r="K7" s="15">
        <v>2259</v>
      </c>
    </row>
    <row r="8" spans="1:11">
      <c r="A8" s="31" t="s">
        <v>426</v>
      </c>
      <c r="B8" s="15" t="s">
        <v>2809</v>
      </c>
      <c r="C8" s="15">
        <v>200</v>
      </c>
      <c r="D8" s="15">
        <v>1</v>
      </c>
      <c r="E8" s="15">
        <v>16</v>
      </c>
      <c r="F8" s="15">
        <v>16</v>
      </c>
      <c r="G8" s="15" t="s">
        <v>2110</v>
      </c>
      <c r="H8" s="15">
        <v>9.5</v>
      </c>
      <c r="I8" s="15">
        <v>1.8</v>
      </c>
      <c r="J8" s="15">
        <v>30</v>
      </c>
      <c r="K8" s="15">
        <v>2260</v>
      </c>
    </row>
    <row r="9" spans="1:11">
      <c r="A9" s="31" t="s">
        <v>426</v>
      </c>
      <c r="B9" s="15" t="s">
        <v>2810</v>
      </c>
      <c r="C9" s="15">
        <v>160</v>
      </c>
      <c r="D9" s="15">
        <v>1</v>
      </c>
      <c r="E9" s="15">
        <v>12</v>
      </c>
      <c r="F9" s="15">
        <v>14</v>
      </c>
      <c r="G9" s="15" t="s">
        <v>2287</v>
      </c>
      <c r="H9" s="15">
        <v>6.7</v>
      </c>
      <c r="I9" s="15">
        <v>1.8</v>
      </c>
      <c r="J9" s="15">
        <v>24</v>
      </c>
      <c r="K9" s="15">
        <v>2265</v>
      </c>
    </row>
    <row r="10" spans="1:11">
      <c r="A10" s="31" t="s">
        <v>426</v>
      </c>
      <c r="B10" s="15" t="s">
        <v>2811</v>
      </c>
      <c r="C10" s="15">
        <v>210</v>
      </c>
      <c r="D10" s="15">
        <v>1</v>
      </c>
      <c r="E10" s="15">
        <v>8</v>
      </c>
      <c r="F10" s="15">
        <v>16</v>
      </c>
      <c r="G10" s="15" t="s">
        <v>2110</v>
      </c>
      <c r="H10" s="15">
        <v>4.8</v>
      </c>
      <c r="I10" s="15">
        <v>0.8</v>
      </c>
      <c r="J10" s="15">
        <v>32</v>
      </c>
      <c r="K10" s="15">
        <v>2271</v>
      </c>
    </row>
    <row r="11" spans="1:11">
      <c r="A11" s="31" t="s">
        <v>426</v>
      </c>
      <c r="B11" s="15" t="s">
        <v>2812</v>
      </c>
      <c r="C11" s="15">
        <v>250</v>
      </c>
      <c r="D11" s="15">
        <v>1</v>
      </c>
      <c r="E11" s="15">
        <v>10</v>
      </c>
      <c r="F11" s="15">
        <v>16</v>
      </c>
      <c r="G11" s="15" t="s">
        <v>2101</v>
      </c>
      <c r="H11" s="15">
        <v>6.3</v>
      </c>
      <c r="I11" s="15">
        <v>1.1000000000000001</v>
      </c>
      <c r="J11" s="15">
        <v>38</v>
      </c>
      <c r="K11" s="15">
        <v>2294</v>
      </c>
    </row>
    <row r="12" spans="1:11">
      <c r="A12" s="31" t="s">
        <v>426</v>
      </c>
      <c r="B12" s="15" t="s">
        <v>2813</v>
      </c>
      <c r="C12" s="15">
        <v>300</v>
      </c>
      <c r="D12" s="15">
        <v>1</v>
      </c>
      <c r="E12" s="15">
        <v>28</v>
      </c>
      <c r="F12" s="15">
        <v>16</v>
      </c>
      <c r="G12" s="15" t="s">
        <v>2110</v>
      </c>
      <c r="H12" s="15">
        <v>16.7</v>
      </c>
      <c r="I12" s="15">
        <v>2.2000000000000002</v>
      </c>
      <c r="J12" s="15">
        <v>45</v>
      </c>
      <c r="K12" s="15">
        <v>2297</v>
      </c>
    </row>
    <row r="13" spans="1:11">
      <c r="A13" s="31" t="s">
        <v>426</v>
      </c>
      <c r="B13" s="15" t="s">
        <v>2814</v>
      </c>
      <c r="C13" s="15">
        <v>390</v>
      </c>
      <c r="D13" s="15">
        <v>1</v>
      </c>
      <c r="E13" s="15">
        <v>34</v>
      </c>
      <c r="F13" s="15">
        <v>14</v>
      </c>
      <c r="G13" s="15" t="s">
        <v>2216</v>
      </c>
      <c r="H13" s="15">
        <v>18.600000000000001</v>
      </c>
      <c r="I13" s="15">
        <v>3.6</v>
      </c>
      <c r="J13" s="15">
        <v>59</v>
      </c>
      <c r="K13" s="15">
        <v>2331</v>
      </c>
    </row>
    <row r="14" spans="1:11">
      <c r="A14" s="31" t="s">
        <v>426</v>
      </c>
      <c r="B14" s="15" t="s">
        <v>2815</v>
      </c>
      <c r="C14" s="15">
        <v>324</v>
      </c>
      <c r="D14" s="15">
        <v>1</v>
      </c>
      <c r="E14" s="15">
        <v>30</v>
      </c>
      <c r="F14" s="15">
        <v>16</v>
      </c>
      <c r="G14" s="15" t="s">
        <v>2101</v>
      </c>
      <c r="H14" s="15">
        <v>18.8</v>
      </c>
      <c r="I14" s="15">
        <v>3</v>
      </c>
      <c r="J14" s="15">
        <v>49</v>
      </c>
      <c r="K14" s="15">
        <v>2332</v>
      </c>
    </row>
    <row r="15" spans="1:11">
      <c r="A15" s="31" t="s">
        <v>426</v>
      </c>
      <c r="B15" s="15" t="s">
        <v>2816</v>
      </c>
      <c r="C15" s="15">
        <v>513</v>
      </c>
      <c r="D15" s="15">
        <v>1</v>
      </c>
      <c r="E15" s="15">
        <v>38</v>
      </c>
      <c r="F15" s="15">
        <v>16</v>
      </c>
      <c r="G15" s="15" t="s">
        <v>2101</v>
      </c>
      <c r="H15" s="15">
        <v>23.8</v>
      </c>
      <c r="I15" s="15">
        <v>4.7</v>
      </c>
      <c r="J15" s="15">
        <v>77</v>
      </c>
      <c r="K15" s="15">
        <v>2338</v>
      </c>
    </row>
    <row r="16" spans="1:11">
      <c r="A16" s="31" t="s">
        <v>426</v>
      </c>
      <c r="B16" s="15" t="s">
        <v>2817</v>
      </c>
      <c r="C16" s="15">
        <v>163</v>
      </c>
      <c r="D16" s="15">
        <v>1</v>
      </c>
      <c r="E16" s="15">
        <v>23</v>
      </c>
      <c r="F16" s="15">
        <v>18</v>
      </c>
      <c r="G16" s="15" t="s">
        <v>2285</v>
      </c>
      <c r="H16" s="15">
        <v>12.6</v>
      </c>
      <c r="I16" s="15">
        <v>1.5</v>
      </c>
      <c r="J16" s="15">
        <v>24</v>
      </c>
      <c r="K16" s="15">
        <v>2339</v>
      </c>
    </row>
    <row r="17" spans="1:11">
      <c r="A17" s="31" t="s">
        <v>426</v>
      </c>
      <c r="B17" s="15" t="s">
        <v>2818</v>
      </c>
      <c r="C17" s="15">
        <v>170</v>
      </c>
      <c r="D17" s="15">
        <v>1</v>
      </c>
      <c r="E17" s="15">
        <v>24</v>
      </c>
      <c r="F17" s="15">
        <v>16</v>
      </c>
      <c r="G17" s="15" t="s">
        <v>2110</v>
      </c>
      <c r="H17" s="15">
        <v>14.3</v>
      </c>
      <c r="I17" s="15">
        <v>1.6</v>
      </c>
      <c r="J17" s="15">
        <v>26</v>
      </c>
      <c r="K17" s="15">
        <v>2339</v>
      </c>
    </row>
    <row r="18" spans="1:11">
      <c r="A18" s="31" t="s">
        <v>426</v>
      </c>
      <c r="B18" s="15" t="s">
        <v>2819</v>
      </c>
      <c r="C18" s="15">
        <v>177</v>
      </c>
      <c r="D18" s="15">
        <v>1</v>
      </c>
      <c r="E18" s="15">
        <v>25</v>
      </c>
      <c r="F18" s="15">
        <v>18</v>
      </c>
      <c r="G18" s="15" t="s">
        <v>2131</v>
      </c>
      <c r="H18" s="15">
        <v>15.9</v>
      </c>
      <c r="I18" s="15">
        <v>1.6</v>
      </c>
      <c r="J18" s="15">
        <v>27</v>
      </c>
      <c r="K18" s="15">
        <v>2340</v>
      </c>
    </row>
    <row r="19" spans="1:11">
      <c r="A19" s="31" t="s">
        <v>426</v>
      </c>
      <c r="B19" s="15" t="s">
        <v>2820</v>
      </c>
      <c r="C19" s="15">
        <v>184</v>
      </c>
      <c r="D19" s="15">
        <v>1</v>
      </c>
      <c r="E19" s="15">
        <v>26</v>
      </c>
      <c r="F19" s="15">
        <v>14</v>
      </c>
      <c r="G19" s="15" t="s">
        <v>2216</v>
      </c>
      <c r="H19" s="15">
        <v>14.2</v>
      </c>
      <c r="I19" s="15">
        <v>1.7</v>
      </c>
      <c r="J19" s="15">
        <v>28</v>
      </c>
      <c r="K19" s="15">
        <v>2341</v>
      </c>
    </row>
    <row r="20" spans="1:11">
      <c r="A20" s="31" t="s">
        <v>426</v>
      </c>
      <c r="B20" s="15" t="s">
        <v>2821</v>
      </c>
      <c r="C20" s="15">
        <v>191</v>
      </c>
      <c r="D20" s="15">
        <v>1</v>
      </c>
      <c r="E20" s="15">
        <v>27</v>
      </c>
      <c r="F20" s="15">
        <v>14</v>
      </c>
      <c r="G20" s="15" t="s">
        <v>2216</v>
      </c>
      <c r="H20" s="15">
        <v>14.8</v>
      </c>
      <c r="I20" s="15">
        <v>1.8</v>
      </c>
      <c r="J20" s="15">
        <v>29</v>
      </c>
      <c r="K20" s="15">
        <v>2343</v>
      </c>
    </row>
    <row r="21" spans="1:11">
      <c r="A21" s="31" t="s">
        <v>426</v>
      </c>
      <c r="B21" s="15" t="s">
        <v>2822</v>
      </c>
      <c r="C21" s="15">
        <v>208</v>
      </c>
      <c r="D21" s="15">
        <v>1</v>
      </c>
      <c r="E21" s="15">
        <v>28</v>
      </c>
      <c r="F21" s="15">
        <v>16</v>
      </c>
      <c r="G21" s="15" t="s">
        <v>2101</v>
      </c>
      <c r="H21" s="15">
        <v>17.5</v>
      </c>
      <c r="I21" s="15">
        <v>1.9</v>
      </c>
      <c r="J21" s="15">
        <v>31</v>
      </c>
      <c r="K21" s="15">
        <v>2344</v>
      </c>
    </row>
    <row r="22" spans="1:11">
      <c r="A22" s="31" t="s">
        <v>426</v>
      </c>
      <c r="B22" s="15" t="s">
        <v>2823</v>
      </c>
      <c r="C22" s="15">
        <v>215</v>
      </c>
      <c r="D22" s="15">
        <v>1</v>
      </c>
      <c r="E22" s="15">
        <v>29</v>
      </c>
      <c r="F22" s="15">
        <v>16</v>
      </c>
      <c r="G22" s="15" t="s">
        <v>2110</v>
      </c>
      <c r="H22" s="15">
        <v>17.3</v>
      </c>
      <c r="I22" s="15">
        <v>2</v>
      </c>
      <c r="J22" s="15">
        <v>32</v>
      </c>
      <c r="K22" s="15">
        <v>2345</v>
      </c>
    </row>
    <row r="23" spans="1:11">
      <c r="A23" s="31" t="s">
        <v>426</v>
      </c>
      <c r="B23" s="15" t="s">
        <v>2824</v>
      </c>
      <c r="C23" s="15">
        <v>223</v>
      </c>
      <c r="D23" s="15">
        <v>1</v>
      </c>
      <c r="E23" s="15">
        <v>30</v>
      </c>
      <c r="F23" s="15">
        <v>18</v>
      </c>
      <c r="G23" s="15" t="s">
        <v>2131</v>
      </c>
      <c r="H23" s="15">
        <v>19.100000000000001</v>
      </c>
      <c r="I23" s="15">
        <v>2.1</v>
      </c>
      <c r="J23" s="15">
        <v>33</v>
      </c>
      <c r="K23" s="15">
        <v>2346</v>
      </c>
    </row>
    <row r="24" spans="1:11">
      <c r="A24" s="31" t="s">
        <v>426</v>
      </c>
      <c r="B24" s="15" t="s">
        <v>2825</v>
      </c>
      <c r="C24" s="15">
        <v>281</v>
      </c>
      <c r="D24" s="15">
        <v>1</v>
      </c>
      <c r="E24" s="15">
        <v>32</v>
      </c>
      <c r="F24" s="15">
        <v>14</v>
      </c>
      <c r="G24" s="15" t="s">
        <v>2287</v>
      </c>
      <c r="H24" s="15">
        <v>16.600000000000001</v>
      </c>
      <c r="I24" s="15">
        <v>2.6</v>
      </c>
      <c r="J24" s="15">
        <v>42</v>
      </c>
      <c r="K24" s="15">
        <v>2347</v>
      </c>
    </row>
    <row r="25" spans="1:11">
      <c r="A25" s="31" t="s">
        <v>426</v>
      </c>
      <c r="B25" s="15" t="s">
        <v>2826</v>
      </c>
      <c r="C25" s="15">
        <v>213</v>
      </c>
      <c r="D25" s="15">
        <v>1</v>
      </c>
      <c r="E25" s="15">
        <v>35</v>
      </c>
      <c r="F25" s="15">
        <v>16</v>
      </c>
      <c r="G25" s="15" t="s">
        <v>2110</v>
      </c>
      <c r="H25" s="15">
        <v>20.8</v>
      </c>
      <c r="I25" s="15">
        <v>2</v>
      </c>
      <c r="J25" s="15">
        <v>32</v>
      </c>
      <c r="K25" s="15">
        <v>2350</v>
      </c>
    </row>
    <row r="26" spans="1:11">
      <c r="A26" s="31" t="s">
        <v>426</v>
      </c>
      <c r="B26" s="15" t="s">
        <v>2827</v>
      </c>
      <c r="C26" s="15">
        <v>316</v>
      </c>
      <c r="D26" s="15">
        <v>1</v>
      </c>
      <c r="E26" s="15">
        <v>36</v>
      </c>
      <c r="F26" s="15">
        <v>16</v>
      </c>
      <c r="G26" s="15" t="s">
        <v>2101</v>
      </c>
      <c r="H26" s="15">
        <v>22.5</v>
      </c>
      <c r="I26" s="15">
        <v>2.9</v>
      </c>
      <c r="J26" s="15">
        <v>47</v>
      </c>
      <c r="K26" s="15">
        <v>2355</v>
      </c>
    </row>
    <row r="27" spans="1:11">
      <c r="A27" s="31" t="s">
        <v>426</v>
      </c>
      <c r="B27" s="15" t="s">
        <v>2828</v>
      </c>
      <c r="C27" s="15">
        <v>149</v>
      </c>
      <c r="D27" s="15">
        <v>1</v>
      </c>
      <c r="E27" s="15">
        <v>22</v>
      </c>
      <c r="F27" s="15">
        <v>14</v>
      </c>
      <c r="G27" s="15" t="s">
        <v>2216</v>
      </c>
      <c r="H27" s="15">
        <v>12</v>
      </c>
      <c r="I27" s="15">
        <v>1.4</v>
      </c>
      <c r="J27" s="15">
        <v>22</v>
      </c>
      <c r="K27" s="15">
        <v>2356</v>
      </c>
    </row>
    <row r="28" spans="1:11">
      <c r="A28" s="31" t="s">
        <v>426</v>
      </c>
      <c r="B28" s="15" t="s">
        <v>2829</v>
      </c>
      <c r="C28" s="15">
        <v>76</v>
      </c>
      <c r="D28" s="15">
        <v>1</v>
      </c>
      <c r="E28" s="15">
        <v>14</v>
      </c>
      <c r="F28" s="15">
        <v>16</v>
      </c>
      <c r="G28" s="15" t="s">
        <v>2110</v>
      </c>
      <c r="H28" s="15">
        <v>8.3000000000000007</v>
      </c>
      <c r="I28" s="15">
        <v>0.7</v>
      </c>
      <c r="J28" s="15">
        <v>11</v>
      </c>
      <c r="K28" s="15">
        <v>2356</v>
      </c>
    </row>
    <row r="29" spans="1:11">
      <c r="A29" s="31" t="s">
        <v>426</v>
      </c>
      <c r="B29" s="15" t="s">
        <v>2830</v>
      </c>
      <c r="C29" s="15">
        <v>97</v>
      </c>
      <c r="D29" s="15">
        <v>1</v>
      </c>
      <c r="E29" s="15">
        <v>18</v>
      </c>
      <c r="F29" s="15">
        <v>14</v>
      </c>
      <c r="G29" s="15" t="s">
        <v>2287</v>
      </c>
      <c r="H29" s="15">
        <v>9.3000000000000007</v>
      </c>
      <c r="I29" s="15">
        <v>0.9</v>
      </c>
      <c r="J29" s="15">
        <v>15</v>
      </c>
      <c r="K29" s="15">
        <v>2357</v>
      </c>
    </row>
    <row r="30" spans="1:11">
      <c r="A30" s="31" t="s">
        <v>426</v>
      </c>
      <c r="B30" s="15" t="s">
        <v>2831</v>
      </c>
      <c r="C30" s="15">
        <v>350</v>
      </c>
      <c r="D30" s="15">
        <v>1</v>
      </c>
      <c r="E30" s="15">
        <v>37</v>
      </c>
      <c r="F30" s="15">
        <v>16</v>
      </c>
      <c r="G30" s="15" t="s">
        <v>2110</v>
      </c>
      <c r="H30" s="15">
        <v>22</v>
      </c>
      <c r="I30" s="15">
        <v>3.2</v>
      </c>
      <c r="J30" s="15">
        <v>53</v>
      </c>
      <c r="K30" s="15">
        <v>2357</v>
      </c>
    </row>
    <row r="31" spans="1:11">
      <c r="A31" s="31" t="s">
        <v>426</v>
      </c>
      <c r="B31" s="15" t="s">
        <v>2832</v>
      </c>
      <c r="C31" s="15">
        <v>135</v>
      </c>
      <c r="D31" s="15">
        <v>1</v>
      </c>
      <c r="E31" s="15">
        <v>25</v>
      </c>
      <c r="F31" s="15">
        <v>16</v>
      </c>
      <c r="G31" s="15" t="s">
        <v>2110</v>
      </c>
      <c r="H31" s="15">
        <v>14.9</v>
      </c>
      <c r="I31" s="15">
        <v>1.2</v>
      </c>
      <c r="J31" s="15">
        <v>20</v>
      </c>
      <c r="K31" s="15">
        <v>2357</v>
      </c>
    </row>
    <row r="32" spans="1:11">
      <c r="A32" s="31" t="s">
        <v>426</v>
      </c>
      <c r="B32" s="15" t="s">
        <v>2833</v>
      </c>
      <c r="C32" s="15">
        <v>81</v>
      </c>
      <c r="D32" s="15">
        <v>1</v>
      </c>
      <c r="E32" s="15">
        <v>12</v>
      </c>
      <c r="F32" s="15">
        <v>16</v>
      </c>
      <c r="G32" s="15" t="s">
        <v>2101</v>
      </c>
      <c r="H32" s="15">
        <v>7.5</v>
      </c>
      <c r="I32" s="15">
        <v>0.7</v>
      </c>
      <c r="J32" s="15">
        <v>12</v>
      </c>
      <c r="K32" s="15">
        <v>2358</v>
      </c>
    </row>
    <row r="33" spans="1:11">
      <c r="A33" s="31" t="s">
        <v>426</v>
      </c>
      <c r="B33" s="15" t="s">
        <v>2834</v>
      </c>
      <c r="C33" s="15">
        <v>675</v>
      </c>
      <c r="D33" s="15">
        <v>1</v>
      </c>
      <c r="E33" s="15">
        <v>40</v>
      </c>
      <c r="F33" s="15">
        <v>18</v>
      </c>
      <c r="G33" s="15" t="s">
        <v>2131</v>
      </c>
      <c r="H33" s="15">
        <v>25.5</v>
      </c>
      <c r="I33" s="15">
        <v>6.2</v>
      </c>
      <c r="J33" s="15">
        <v>101</v>
      </c>
      <c r="K33" s="15">
        <v>2359</v>
      </c>
    </row>
    <row r="34" spans="1:11">
      <c r="A34" s="31" t="s">
        <v>426</v>
      </c>
      <c r="B34" s="15" t="s">
        <v>2835</v>
      </c>
      <c r="C34" s="15">
        <v>2925</v>
      </c>
      <c r="D34" s="15">
        <v>4</v>
      </c>
      <c r="E34" s="15">
        <v>50</v>
      </c>
      <c r="F34" s="15">
        <v>14</v>
      </c>
      <c r="G34" s="15" t="s">
        <v>2216</v>
      </c>
      <c r="H34" s="15">
        <v>27.4</v>
      </c>
      <c r="I34" s="15">
        <v>6.7</v>
      </c>
      <c r="J34" s="15">
        <v>439</v>
      </c>
      <c r="K34" s="15">
        <v>2360</v>
      </c>
    </row>
    <row r="35" spans="1:11">
      <c r="A35" s="31" t="s">
        <v>426</v>
      </c>
      <c r="B35" s="15" t="s">
        <v>2836</v>
      </c>
      <c r="C35" s="15">
        <v>3218</v>
      </c>
      <c r="D35" s="15">
        <v>4</v>
      </c>
      <c r="E35" s="15">
        <v>55</v>
      </c>
      <c r="F35" s="15">
        <v>14</v>
      </c>
      <c r="G35" s="15" t="s">
        <v>2287</v>
      </c>
      <c r="H35" s="15">
        <v>28.4</v>
      </c>
      <c r="I35" s="15">
        <v>7.4</v>
      </c>
      <c r="J35" s="15">
        <v>483</v>
      </c>
      <c r="K35" s="15">
        <v>2361</v>
      </c>
    </row>
    <row r="36" spans="1:11">
      <c r="A36" s="31" t="s">
        <v>426</v>
      </c>
      <c r="B36" s="15" t="s">
        <v>2837</v>
      </c>
      <c r="C36" s="15">
        <v>3510</v>
      </c>
      <c r="D36" s="15">
        <v>4</v>
      </c>
      <c r="E36" s="15">
        <v>60</v>
      </c>
      <c r="F36" s="15">
        <v>13</v>
      </c>
      <c r="G36" s="15" t="s">
        <v>2161</v>
      </c>
      <c r="H36" s="15">
        <v>29.3</v>
      </c>
      <c r="I36" s="15">
        <v>8.1</v>
      </c>
      <c r="J36" s="15">
        <v>527</v>
      </c>
      <c r="K36" s="15">
        <v>2363</v>
      </c>
    </row>
    <row r="37" spans="1:11">
      <c r="A37" s="31" t="s">
        <v>426</v>
      </c>
      <c r="B37" s="15" t="s">
        <v>2838</v>
      </c>
      <c r="C37" s="15">
        <v>3803</v>
      </c>
      <c r="D37" s="15">
        <v>4</v>
      </c>
      <c r="E37" s="15">
        <v>65</v>
      </c>
      <c r="F37" s="15">
        <v>14</v>
      </c>
      <c r="G37" s="15" t="s">
        <v>2114</v>
      </c>
      <c r="H37" s="15">
        <v>30.9</v>
      </c>
      <c r="I37" s="15">
        <v>8.6999999999999993</v>
      </c>
      <c r="J37" s="15">
        <v>571</v>
      </c>
      <c r="K37" s="15">
        <v>2364</v>
      </c>
    </row>
    <row r="38" spans="1:11">
      <c r="A38" s="31" t="s">
        <v>426</v>
      </c>
      <c r="B38" s="15" t="s">
        <v>2839</v>
      </c>
      <c r="C38" s="15">
        <v>4095</v>
      </c>
      <c r="D38" s="15">
        <v>5</v>
      </c>
      <c r="E38" s="15">
        <v>70</v>
      </c>
      <c r="F38" s="15">
        <v>14</v>
      </c>
      <c r="G38" s="15" t="s">
        <v>2287</v>
      </c>
      <c r="H38" s="15">
        <v>36.299999999999997</v>
      </c>
      <c r="I38" s="15">
        <v>9.4</v>
      </c>
      <c r="J38" s="15">
        <v>614</v>
      </c>
      <c r="K38" s="15">
        <v>2365</v>
      </c>
    </row>
    <row r="39" spans="1:11">
      <c r="A39" s="31" t="s">
        <v>426</v>
      </c>
      <c r="B39" s="15" t="s">
        <v>2840</v>
      </c>
      <c r="C39" s="15">
        <v>4388</v>
      </c>
      <c r="D39" s="15">
        <v>5</v>
      </c>
      <c r="E39" s="15">
        <v>75</v>
      </c>
      <c r="F39" s="15">
        <v>14</v>
      </c>
      <c r="G39" s="15" t="s">
        <v>2216</v>
      </c>
      <c r="H39" s="15">
        <v>41.1</v>
      </c>
      <c r="I39" s="15">
        <v>10.1</v>
      </c>
      <c r="J39" s="15">
        <v>658</v>
      </c>
      <c r="K39" s="15">
        <v>2367</v>
      </c>
    </row>
    <row r="40" spans="1:11">
      <c r="A40" s="31" t="s">
        <v>426</v>
      </c>
      <c r="B40" s="15" t="s">
        <v>2841</v>
      </c>
      <c r="C40" s="15">
        <v>4680</v>
      </c>
      <c r="D40" s="15">
        <v>5</v>
      </c>
      <c r="E40" s="15">
        <v>80</v>
      </c>
      <c r="F40" s="15">
        <v>13</v>
      </c>
      <c r="G40" s="15" t="s">
        <v>2216</v>
      </c>
      <c r="H40" s="15">
        <v>43.8</v>
      </c>
      <c r="I40" s="15">
        <v>10.7</v>
      </c>
      <c r="J40" s="15">
        <v>702</v>
      </c>
      <c r="K40" s="15">
        <v>2368</v>
      </c>
    </row>
    <row r="41" spans="1:11">
      <c r="A41" s="31" t="s">
        <v>426</v>
      </c>
      <c r="B41" s="15" t="s">
        <v>2842</v>
      </c>
      <c r="C41" s="15">
        <v>4973</v>
      </c>
      <c r="D41" s="15">
        <v>5</v>
      </c>
      <c r="E41" s="15">
        <v>85</v>
      </c>
      <c r="F41" s="15">
        <v>14</v>
      </c>
      <c r="G41" s="15" t="s">
        <v>2285</v>
      </c>
      <c r="H41" s="15">
        <v>46.5</v>
      </c>
      <c r="I41" s="15">
        <v>11.4</v>
      </c>
      <c r="J41" s="15">
        <v>746</v>
      </c>
      <c r="K41" s="15">
        <v>2369</v>
      </c>
    </row>
    <row r="42" spans="1:11">
      <c r="A42" s="31" t="s">
        <v>426</v>
      </c>
      <c r="B42" s="15" t="s">
        <v>2843</v>
      </c>
      <c r="C42" s="15">
        <v>5265</v>
      </c>
      <c r="D42" s="15">
        <v>5</v>
      </c>
      <c r="E42" s="15">
        <v>90</v>
      </c>
      <c r="F42" s="15">
        <v>10</v>
      </c>
      <c r="G42" s="15" t="s">
        <v>2216</v>
      </c>
      <c r="H42" s="15">
        <v>49.3</v>
      </c>
      <c r="I42" s="15">
        <v>12.1</v>
      </c>
      <c r="J42" s="15">
        <v>790</v>
      </c>
      <c r="K42" s="15">
        <v>2371</v>
      </c>
    </row>
    <row r="43" spans="1:11">
      <c r="A43" s="31" t="s">
        <v>426</v>
      </c>
      <c r="B43" s="15" t="s">
        <v>2844</v>
      </c>
      <c r="C43" s="15">
        <v>5850</v>
      </c>
      <c r="D43" s="15">
        <v>6</v>
      </c>
      <c r="E43" s="15">
        <v>100</v>
      </c>
      <c r="F43" s="15">
        <v>14</v>
      </c>
      <c r="G43" s="15" t="s">
        <v>2287</v>
      </c>
      <c r="H43" s="15">
        <v>51.8</v>
      </c>
      <c r="I43" s="15">
        <v>13.4</v>
      </c>
      <c r="J43" s="15">
        <v>878</v>
      </c>
      <c r="K43" s="15">
        <v>2372</v>
      </c>
    </row>
    <row r="44" spans="1:11">
      <c r="A44" s="31" t="s">
        <v>426</v>
      </c>
      <c r="B44" s="15" t="s">
        <v>2845</v>
      </c>
      <c r="C44" s="15">
        <v>176</v>
      </c>
      <c r="D44" s="15">
        <v>1</v>
      </c>
      <c r="E44" s="15">
        <v>12</v>
      </c>
      <c r="F44" s="15">
        <v>16</v>
      </c>
      <c r="G44" s="15" t="s">
        <v>2110</v>
      </c>
      <c r="H44" s="15">
        <v>7.1</v>
      </c>
      <c r="I44" s="15">
        <v>0.4</v>
      </c>
      <c r="J44" s="15">
        <v>26</v>
      </c>
      <c r="K44" s="15">
        <v>2335</v>
      </c>
    </row>
    <row r="45" spans="1:11">
      <c r="A45" s="31" t="s">
        <v>426</v>
      </c>
      <c r="B45" s="15" t="s">
        <v>2846</v>
      </c>
      <c r="C45" s="15">
        <v>205</v>
      </c>
      <c r="D45" s="15">
        <v>1</v>
      </c>
      <c r="E45" s="15">
        <v>14</v>
      </c>
      <c r="F45" s="15">
        <v>16</v>
      </c>
      <c r="G45" s="15" t="s">
        <v>2101</v>
      </c>
      <c r="H45" s="15">
        <v>8.8000000000000007</v>
      </c>
      <c r="I45" s="15">
        <v>0.5</v>
      </c>
      <c r="J45" s="15">
        <v>31</v>
      </c>
      <c r="K45" s="15">
        <v>2360</v>
      </c>
    </row>
    <row r="46" spans="1:11">
      <c r="A46" s="31" t="s">
        <v>426</v>
      </c>
      <c r="B46" s="15" t="s">
        <v>2847</v>
      </c>
      <c r="C46" s="15">
        <v>234</v>
      </c>
      <c r="D46" s="15">
        <v>1</v>
      </c>
      <c r="E46" s="15">
        <v>16</v>
      </c>
      <c r="F46" s="15">
        <v>18</v>
      </c>
      <c r="G46" s="15" t="s">
        <v>2131</v>
      </c>
      <c r="H46" s="15">
        <v>10.199999999999999</v>
      </c>
      <c r="I46" s="15">
        <v>0.5</v>
      </c>
      <c r="J46" s="15">
        <v>35</v>
      </c>
      <c r="K46" s="15">
        <v>2364</v>
      </c>
    </row>
    <row r="47" spans="1:11">
      <c r="A47" s="31" t="s">
        <v>426</v>
      </c>
      <c r="B47" s="15" t="s">
        <v>2848</v>
      </c>
      <c r="C47" s="15">
        <v>480</v>
      </c>
      <c r="D47" s="15">
        <v>3</v>
      </c>
      <c r="E47" s="15">
        <v>8</v>
      </c>
      <c r="F47" s="15">
        <v>8</v>
      </c>
      <c r="G47" s="15" t="s">
        <v>2202</v>
      </c>
      <c r="H47" s="15">
        <v>2</v>
      </c>
      <c r="I47" s="15">
        <v>0.6</v>
      </c>
      <c r="J47" s="15">
        <v>72</v>
      </c>
      <c r="K47" s="15">
        <v>2219</v>
      </c>
    </row>
    <row r="48" spans="1:11">
      <c r="A48" s="31" t="s">
        <v>426</v>
      </c>
      <c r="B48" s="15" t="s">
        <v>2849</v>
      </c>
      <c r="C48" s="15">
        <v>660</v>
      </c>
      <c r="D48" s="15">
        <v>4</v>
      </c>
      <c r="E48" s="15">
        <v>10</v>
      </c>
      <c r="F48" s="15">
        <v>10</v>
      </c>
      <c r="G48" s="15" t="s">
        <v>2096</v>
      </c>
      <c r="H48" s="15">
        <v>2.7</v>
      </c>
      <c r="I48" s="15">
        <v>1.4</v>
      </c>
      <c r="J48" s="15">
        <v>99</v>
      </c>
      <c r="K48" s="15">
        <v>2241</v>
      </c>
    </row>
    <row r="49" spans="1:11">
      <c r="A49" s="31" t="s">
        <v>426</v>
      </c>
      <c r="B49" s="15" t="s">
        <v>2850</v>
      </c>
      <c r="C49" s="15">
        <v>840</v>
      </c>
      <c r="D49" s="15">
        <v>4</v>
      </c>
      <c r="E49" s="15">
        <v>12</v>
      </c>
      <c r="F49" s="15">
        <v>10</v>
      </c>
      <c r="G49" s="15" t="s">
        <v>2220</v>
      </c>
      <c r="H49" s="15">
        <v>3.9</v>
      </c>
      <c r="I49" s="15">
        <v>2</v>
      </c>
      <c r="J49" s="15">
        <v>126</v>
      </c>
      <c r="K49" s="15">
        <v>2244</v>
      </c>
    </row>
    <row r="50" spans="1:11">
      <c r="A50" s="31" t="s">
        <v>428</v>
      </c>
      <c r="B50" s="15" t="s">
        <v>2851</v>
      </c>
      <c r="C50" s="15">
        <v>200</v>
      </c>
      <c r="D50" s="15">
        <v>2</v>
      </c>
      <c r="E50" s="15">
        <v>5</v>
      </c>
      <c r="F50" s="15">
        <v>8</v>
      </c>
      <c r="G50" s="15" t="s">
        <v>2092</v>
      </c>
      <c r="H50" s="15">
        <v>0.8</v>
      </c>
      <c r="I50" s="15">
        <v>0.8</v>
      </c>
      <c r="J50" s="15">
        <v>15</v>
      </c>
      <c r="K50" s="15">
        <v>2262</v>
      </c>
    </row>
    <row r="51" spans="1:11">
      <c r="A51" s="31" t="s">
        <v>428</v>
      </c>
      <c r="B51" s="15" t="s">
        <v>2852</v>
      </c>
      <c r="C51" s="15">
        <v>400</v>
      </c>
      <c r="D51" s="15">
        <v>2</v>
      </c>
      <c r="E51" s="15">
        <v>10</v>
      </c>
      <c r="F51" s="15">
        <v>15</v>
      </c>
      <c r="G51" s="15" t="s">
        <v>2226</v>
      </c>
      <c r="H51" s="15">
        <v>3</v>
      </c>
      <c r="I51" s="15">
        <v>1.2</v>
      </c>
      <c r="J51" s="15">
        <v>20</v>
      </c>
      <c r="K51" s="15">
        <v>2263</v>
      </c>
    </row>
    <row r="52" spans="1:11">
      <c r="A52" s="31" t="s">
        <v>428</v>
      </c>
      <c r="B52" s="15" t="s">
        <v>2853</v>
      </c>
      <c r="C52" s="15">
        <v>520</v>
      </c>
      <c r="D52" s="15">
        <v>2</v>
      </c>
      <c r="E52" s="15">
        <v>8</v>
      </c>
      <c r="F52" s="15">
        <v>14</v>
      </c>
      <c r="G52" s="15" t="s">
        <v>2287</v>
      </c>
      <c r="H52" s="15">
        <v>4.0999999999999996</v>
      </c>
      <c r="I52" s="15">
        <v>1</v>
      </c>
      <c r="J52" s="15">
        <v>24</v>
      </c>
      <c r="K52" s="15">
        <v>2265</v>
      </c>
    </row>
    <row r="53" spans="1:11">
      <c r="A53" s="31" t="s">
        <v>428</v>
      </c>
      <c r="B53" s="15" t="s">
        <v>2854</v>
      </c>
      <c r="C53" s="15">
        <v>710</v>
      </c>
      <c r="D53" s="15">
        <v>2</v>
      </c>
      <c r="E53" s="15">
        <v>16</v>
      </c>
      <c r="F53" s="15">
        <v>14</v>
      </c>
      <c r="G53" s="15" t="s">
        <v>2216</v>
      </c>
      <c r="H53" s="15">
        <v>8.8000000000000007</v>
      </c>
      <c r="I53" s="15">
        <v>1.8</v>
      </c>
      <c r="J53" s="15">
        <v>32</v>
      </c>
      <c r="K53" s="15">
        <v>2267</v>
      </c>
    </row>
    <row r="54" spans="1:11">
      <c r="A54" s="31" t="s">
        <v>428</v>
      </c>
      <c r="B54" s="15" t="s">
        <v>2855</v>
      </c>
      <c r="C54" s="15">
        <v>615</v>
      </c>
      <c r="D54" s="15">
        <v>2</v>
      </c>
      <c r="E54" s="15">
        <v>14</v>
      </c>
      <c r="F54" s="15">
        <v>16</v>
      </c>
      <c r="G54" s="15" t="s">
        <v>2110</v>
      </c>
      <c r="H54" s="15">
        <v>8.4</v>
      </c>
      <c r="I54" s="15">
        <v>1.4</v>
      </c>
      <c r="J54" s="15">
        <v>28</v>
      </c>
      <c r="K54" s="15">
        <v>2268</v>
      </c>
    </row>
    <row r="55" spans="1:11">
      <c r="A55" s="31" t="s">
        <v>428</v>
      </c>
      <c r="B55" s="15" t="s">
        <v>2856</v>
      </c>
      <c r="C55" s="15">
        <v>735</v>
      </c>
      <c r="D55" s="15">
        <v>2</v>
      </c>
      <c r="E55" s="15">
        <v>20</v>
      </c>
      <c r="F55" s="15">
        <v>16</v>
      </c>
      <c r="G55" s="15" t="s">
        <v>2110</v>
      </c>
      <c r="H55" s="15">
        <v>11.9</v>
      </c>
      <c r="I55" s="15">
        <v>1.9</v>
      </c>
      <c r="J55" s="15">
        <v>40</v>
      </c>
      <c r="K55" s="15">
        <v>2270</v>
      </c>
    </row>
    <row r="56" spans="1:11">
      <c r="A56" s="31" t="s">
        <v>428</v>
      </c>
      <c r="B56" s="15" t="s">
        <v>2857</v>
      </c>
      <c r="C56" s="15">
        <v>820</v>
      </c>
      <c r="D56" s="15">
        <v>2</v>
      </c>
      <c r="E56" s="15">
        <v>24</v>
      </c>
      <c r="F56" s="15">
        <v>14</v>
      </c>
      <c r="G56" s="15" t="s">
        <v>2216</v>
      </c>
      <c r="H56" s="15">
        <v>13.1</v>
      </c>
      <c r="I56" s="15">
        <v>2</v>
      </c>
      <c r="J56" s="15">
        <v>48</v>
      </c>
      <c r="K56" s="15">
        <v>2281</v>
      </c>
    </row>
    <row r="57" spans="1:11">
      <c r="A57" s="31" t="s">
        <v>428</v>
      </c>
      <c r="B57" s="15" t="s">
        <v>2858</v>
      </c>
      <c r="C57" s="15">
        <v>970</v>
      </c>
      <c r="D57" s="15">
        <v>2</v>
      </c>
      <c r="E57" s="15">
        <v>30</v>
      </c>
      <c r="F57" s="15">
        <v>16</v>
      </c>
      <c r="G57" s="15" t="s">
        <v>2110</v>
      </c>
      <c r="H57" s="15">
        <v>17.899999999999999</v>
      </c>
      <c r="I57" s="15">
        <v>2.2999999999999998</v>
      </c>
      <c r="J57" s="15">
        <v>60</v>
      </c>
      <c r="K57" s="15">
        <v>2307</v>
      </c>
    </row>
    <row r="58" spans="1:11">
      <c r="A58" s="31" t="s">
        <v>428</v>
      </c>
      <c r="B58" s="15" t="s">
        <v>2859</v>
      </c>
      <c r="C58" s="15">
        <v>580</v>
      </c>
      <c r="D58" s="15">
        <v>2</v>
      </c>
      <c r="E58" s="15">
        <v>18</v>
      </c>
      <c r="F58" s="15">
        <v>16</v>
      </c>
      <c r="G58" s="15" t="s">
        <v>2101</v>
      </c>
      <c r="H58" s="15">
        <v>11.3</v>
      </c>
      <c r="I58" s="15">
        <v>1.7</v>
      </c>
      <c r="J58" s="15">
        <v>36</v>
      </c>
      <c r="K58" s="15">
        <v>2308</v>
      </c>
    </row>
    <row r="59" spans="1:11">
      <c r="A59" s="31" t="s">
        <v>428</v>
      </c>
      <c r="B59" s="15" t="s">
        <v>2860</v>
      </c>
      <c r="C59" s="15">
        <v>1850</v>
      </c>
      <c r="D59" s="15">
        <v>15</v>
      </c>
      <c r="E59" s="15" t="s">
        <v>2860</v>
      </c>
      <c r="F59" s="15">
        <v>6</v>
      </c>
      <c r="G59" s="15" t="s">
        <v>2275</v>
      </c>
      <c r="H59" s="15">
        <v>3.2</v>
      </c>
      <c r="I59" s="15">
        <v>1.1000000000000001</v>
      </c>
      <c r="J59" s="15">
        <v>26</v>
      </c>
      <c r="K59" s="15">
        <v>2243</v>
      </c>
    </row>
    <row r="60" spans="1:11">
      <c r="A60" s="31" t="s">
        <v>428</v>
      </c>
      <c r="B60" s="15" t="s">
        <v>2861</v>
      </c>
      <c r="C60" s="15">
        <v>2260</v>
      </c>
      <c r="D60" s="15">
        <v>15</v>
      </c>
      <c r="E60" s="15" t="s">
        <v>2861</v>
      </c>
      <c r="F60" s="15">
        <v>8</v>
      </c>
      <c r="G60" s="15" t="s">
        <v>2096</v>
      </c>
      <c r="H60" s="15">
        <v>4.4000000000000004</v>
      </c>
      <c r="I60" s="15">
        <v>1.3</v>
      </c>
      <c r="J60" s="15">
        <v>31</v>
      </c>
      <c r="K60" s="15">
        <v>2245</v>
      </c>
    </row>
    <row r="61" spans="1:11">
      <c r="A61" s="31" t="s">
        <v>428</v>
      </c>
      <c r="B61" s="15" t="s">
        <v>2862</v>
      </c>
      <c r="C61" s="15">
        <v>2672</v>
      </c>
      <c r="D61" s="15">
        <v>15</v>
      </c>
      <c r="E61" s="15" t="s">
        <v>2862</v>
      </c>
      <c r="F61" s="15">
        <v>10</v>
      </c>
      <c r="G61" s="15" t="s">
        <v>2220</v>
      </c>
      <c r="H61" s="15">
        <v>6.3</v>
      </c>
      <c r="I61" s="15">
        <v>2.4</v>
      </c>
      <c r="J61" s="15">
        <v>38</v>
      </c>
      <c r="K61" s="15">
        <v>2250</v>
      </c>
    </row>
    <row r="62" spans="1:11">
      <c r="A62" s="31" t="s">
        <v>428</v>
      </c>
      <c r="B62" s="15" t="s">
        <v>2863</v>
      </c>
      <c r="C62" s="15">
        <v>2877</v>
      </c>
      <c r="D62" s="15">
        <v>15</v>
      </c>
      <c r="E62" s="15" t="s">
        <v>2863</v>
      </c>
      <c r="F62" s="15">
        <v>12</v>
      </c>
      <c r="G62" s="15" t="s">
        <v>2106</v>
      </c>
      <c r="H62" s="15">
        <v>8.8000000000000007</v>
      </c>
      <c r="I62" s="15">
        <v>3.7</v>
      </c>
      <c r="J62" s="15">
        <v>46</v>
      </c>
      <c r="K62" s="15">
        <v>2257</v>
      </c>
    </row>
    <row r="63" spans="1:11">
      <c r="A63" s="31" t="s">
        <v>428</v>
      </c>
      <c r="B63" s="15" t="s">
        <v>2864</v>
      </c>
      <c r="C63" s="15">
        <v>3288</v>
      </c>
      <c r="D63" s="15">
        <v>15</v>
      </c>
      <c r="E63" s="15" t="s">
        <v>2864</v>
      </c>
      <c r="F63" s="15">
        <v>14</v>
      </c>
      <c r="G63" s="15" t="s">
        <v>2161</v>
      </c>
      <c r="H63" s="15">
        <v>11.2</v>
      </c>
      <c r="I63" s="15">
        <v>4.0999999999999996</v>
      </c>
      <c r="J63" s="15">
        <v>152</v>
      </c>
      <c r="K63" s="15">
        <v>2262</v>
      </c>
    </row>
    <row r="64" spans="1:11">
      <c r="A64" s="31" t="s">
        <v>3822</v>
      </c>
      <c r="B64" s="15" t="s">
        <v>2865</v>
      </c>
      <c r="C64" s="15">
        <v>225</v>
      </c>
      <c r="D64" s="15">
        <v>1</v>
      </c>
      <c r="E64" s="15">
        <v>6</v>
      </c>
      <c r="F64" s="15">
        <v>8</v>
      </c>
      <c r="G64" s="15" t="s">
        <v>2202</v>
      </c>
      <c r="H64" s="15">
        <v>1.5</v>
      </c>
      <c r="I64" s="15">
        <v>0.8</v>
      </c>
      <c r="J64" s="15">
        <v>80</v>
      </c>
      <c r="K64" s="15">
        <v>2230</v>
      </c>
    </row>
    <row r="65" spans="1:11">
      <c r="A65" s="31" t="s">
        <v>3822</v>
      </c>
      <c r="B65" s="15" t="s">
        <v>2866</v>
      </c>
      <c r="C65" s="15">
        <v>375</v>
      </c>
      <c r="D65" s="15">
        <v>1</v>
      </c>
      <c r="E65" s="15">
        <v>10</v>
      </c>
      <c r="F65" s="15">
        <v>10</v>
      </c>
      <c r="G65" s="15" t="s">
        <v>2220</v>
      </c>
      <c r="H65" s="15">
        <v>3.3</v>
      </c>
      <c r="I65" s="15">
        <v>1</v>
      </c>
      <c r="J65" s="15">
        <v>120</v>
      </c>
      <c r="K65" s="15">
        <v>2237</v>
      </c>
    </row>
    <row r="66" spans="1:11">
      <c r="A66" s="31" t="s">
        <v>3822</v>
      </c>
      <c r="B66" s="15" t="s">
        <v>2867</v>
      </c>
      <c r="C66" s="15">
        <v>550</v>
      </c>
      <c r="D66" s="15">
        <v>2</v>
      </c>
      <c r="E66" s="15">
        <v>15</v>
      </c>
      <c r="F66" s="15">
        <v>16</v>
      </c>
      <c r="G66" s="15" t="s">
        <v>2110</v>
      </c>
      <c r="H66" s="15">
        <v>9</v>
      </c>
      <c r="I66" s="15">
        <v>1</v>
      </c>
      <c r="J66" s="15">
        <v>200</v>
      </c>
      <c r="K66" s="15">
        <v>2263</v>
      </c>
    </row>
    <row r="67" spans="1:11">
      <c r="A67" s="31" t="s">
        <v>3822</v>
      </c>
      <c r="B67" s="15" t="s">
        <v>2868</v>
      </c>
      <c r="C67" s="15">
        <v>675</v>
      </c>
      <c r="D67" s="15">
        <v>2</v>
      </c>
      <c r="E67" s="15">
        <v>18</v>
      </c>
      <c r="F67" s="15">
        <v>14</v>
      </c>
      <c r="G67" s="15" t="s">
        <v>2216</v>
      </c>
      <c r="H67" s="15">
        <v>9.8000000000000007</v>
      </c>
      <c r="I67" s="15">
        <v>1.3</v>
      </c>
      <c r="J67" s="15">
        <v>210</v>
      </c>
      <c r="K67" s="15">
        <v>2263</v>
      </c>
    </row>
    <row r="68" spans="1:11">
      <c r="A68" s="31" t="s">
        <v>3822</v>
      </c>
      <c r="B68" s="15" t="s">
        <v>2869</v>
      </c>
      <c r="C68" s="15">
        <v>300</v>
      </c>
      <c r="D68" s="15">
        <v>1</v>
      </c>
      <c r="E68" s="15">
        <v>10</v>
      </c>
      <c r="F68" s="15">
        <v>14</v>
      </c>
      <c r="G68" s="15" t="s">
        <v>2216</v>
      </c>
      <c r="H68" s="15">
        <v>5.5</v>
      </c>
      <c r="I68" s="15">
        <v>1.2</v>
      </c>
      <c r="J68" s="15">
        <v>120</v>
      </c>
      <c r="K68" s="15">
        <v>2265</v>
      </c>
    </row>
    <row r="69" spans="1:11">
      <c r="A69" s="31" t="s">
        <v>3822</v>
      </c>
      <c r="B69" s="15" t="s">
        <v>2870</v>
      </c>
      <c r="C69" s="15">
        <v>600</v>
      </c>
      <c r="D69" s="15">
        <v>2</v>
      </c>
      <c r="E69" s="15">
        <v>20</v>
      </c>
      <c r="F69" s="15">
        <v>16</v>
      </c>
      <c r="G69" s="15" t="s">
        <v>2110</v>
      </c>
      <c r="H69" s="15">
        <v>11.8</v>
      </c>
      <c r="I69" s="15">
        <v>1.6</v>
      </c>
      <c r="J69" s="15">
        <v>240</v>
      </c>
      <c r="K69" s="15">
        <v>2265</v>
      </c>
    </row>
    <row r="70" spans="1:11">
      <c r="A70" s="31" t="s">
        <v>3822</v>
      </c>
      <c r="B70" s="15" t="s">
        <v>2871</v>
      </c>
      <c r="C70" s="15">
        <v>350</v>
      </c>
      <c r="D70" s="15">
        <v>1</v>
      </c>
      <c r="E70" s="15">
        <v>6</v>
      </c>
      <c r="F70" s="15">
        <v>10</v>
      </c>
      <c r="G70" s="15" t="s">
        <v>2220</v>
      </c>
      <c r="H70" s="15">
        <v>2</v>
      </c>
      <c r="I70" s="15">
        <v>1.7</v>
      </c>
      <c r="J70" s="15">
        <v>95</v>
      </c>
      <c r="K70" s="15">
        <v>2285</v>
      </c>
    </row>
    <row r="71" spans="1:11">
      <c r="A71" s="31" t="s">
        <v>3822</v>
      </c>
      <c r="B71" s="15" t="s">
        <v>2872</v>
      </c>
      <c r="C71" s="15">
        <v>770</v>
      </c>
      <c r="D71" s="15">
        <v>2</v>
      </c>
      <c r="E71" s="15">
        <v>24</v>
      </c>
      <c r="F71" s="15">
        <v>16</v>
      </c>
      <c r="G71" s="15" t="s">
        <v>2101</v>
      </c>
      <c r="H71" s="15">
        <v>15</v>
      </c>
      <c r="I71" s="15">
        <v>2.1</v>
      </c>
      <c r="J71" s="15">
        <v>210</v>
      </c>
      <c r="K71" s="15">
        <v>2288</v>
      </c>
    </row>
    <row r="72" spans="1:11">
      <c r="A72" s="31" t="s">
        <v>3822</v>
      </c>
      <c r="B72" s="15" t="s">
        <v>2873</v>
      </c>
      <c r="C72" s="15">
        <v>390</v>
      </c>
      <c r="D72" s="15">
        <v>1</v>
      </c>
      <c r="E72" s="15">
        <v>8</v>
      </c>
      <c r="F72" s="15">
        <v>12</v>
      </c>
      <c r="G72" s="15" t="s">
        <v>2384</v>
      </c>
      <c r="H72" s="15">
        <v>3.5</v>
      </c>
      <c r="I72" s="15">
        <v>1.9</v>
      </c>
      <c r="J72" s="15">
        <v>153</v>
      </c>
      <c r="K72" s="15">
        <v>2290</v>
      </c>
    </row>
    <row r="73" spans="1:11">
      <c r="A73" s="31" t="s">
        <v>3822</v>
      </c>
      <c r="B73" s="15" t="s">
        <v>2874</v>
      </c>
      <c r="C73" s="15">
        <v>400</v>
      </c>
      <c r="D73" s="15">
        <v>1</v>
      </c>
      <c r="E73" s="15">
        <v>22</v>
      </c>
      <c r="F73" s="15">
        <v>14</v>
      </c>
      <c r="G73" s="15" t="s">
        <v>2216</v>
      </c>
      <c r="H73" s="15">
        <v>13.8</v>
      </c>
      <c r="I73" s="15">
        <v>1.2</v>
      </c>
      <c r="J73" s="15">
        <v>225</v>
      </c>
      <c r="K73" s="15">
        <v>2302</v>
      </c>
    </row>
    <row r="74" spans="1:11">
      <c r="A74" s="31" t="s">
        <v>3822</v>
      </c>
      <c r="B74" s="15" t="s">
        <v>2875</v>
      </c>
      <c r="C74" s="15">
        <v>650</v>
      </c>
      <c r="D74" s="15">
        <v>1</v>
      </c>
      <c r="E74" s="15">
        <v>26</v>
      </c>
      <c r="F74" s="15">
        <v>16</v>
      </c>
      <c r="G74" s="15" t="s">
        <v>2110</v>
      </c>
      <c r="H74" s="15">
        <v>15.5</v>
      </c>
      <c r="I74" s="15">
        <v>1.9</v>
      </c>
      <c r="J74" s="15">
        <v>360</v>
      </c>
      <c r="K74" s="15">
        <v>2314</v>
      </c>
    </row>
    <row r="75" spans="1:11">
      <c r="A75" s="31" t="s">
        <v>3822</v>
      </c>
      <c r="B75" s="15" t="s">
        <v>2876</v>
      </c>
      <c r="C75" s="15">
        <v>810</v>
      </c>
      <c r="D75" s="15">
        <v>2</v>
      </c>
      <c r="E75" s="15">
        <v>28</v>
      </c>
      <c r="F75" s="15">
        <v>18</v>
      </c>
      <c r="G75" s="15" t="s">
        <v>2285</v>
      </c>
      <c r="H75" s="15">
        <v>15.8</v>
      </c>
      <c r="I75" s="15">
        <v>2.5</v>
      </c>
      <c r="J75" s="15">
        <v>105</v>
      </c>
      <c r="K75" s="15">
        <v>2331</v>
      </c>
    </row>
    <row r="76" spans="1:11">
      <c r="A76" s="31" t="s">
        <v>3822</v>
      </c>
      <c r="B76" s="15" t="s">
        <v>2877</v>
      </c>
      <c r="C76" s="15">
        <v>260</v>
      </c>
      <c r="D76" s="15">
        <v>1</v>
      </c>
      <c r="E76" s="15">
        <v>9</v>
      </c>
      <c r="F76" s="15">
        <v>18</v>
      </c>
      <c r="G76" s="15" t="s">
        <v>2131</v>
      </c>
      <c r="H76" s="15">
        <v>5.7</v>
      </c>
      <c r="I76" s="15">
        <v>0.6</v>
      </c>
      <c r="J76" s="15">
        <v>34</v>
      </c>
      <c r="K76" s="15">
        <v>2332</v>
      </c>
    </row>
    <row r="77" spans="1:11">
      <c r="A77" s="31" t="s">
        <v>3822</v>
      </c>
      <c r="B77" s="15" t="s">
        <v>2878</v>
      </c>
      <c r="C77" s="15">
        <v>990</v>
      </c>
      <c r="D77" s="15">
        <v>2</v>
      </c>
      <c r="E77" s="15">
        <v>34</v>
      </c>
      <c r="F77" s="15">
        <v>12</v>
      </c>
      <c r="G77" s="15" t="s">
        <v>2384</v>
      </c>
      <c r="H77" s="15">
        <v>14.9</v>
      </c>
      <c r="I77" s="15">
        <v>3</v>
      </c>
      <c r="J77" s="15">
        <v>139</v>
      </c>
      <c r="K77" s="15">
        <v>2335</v>
      </c>
    </row>
    <row r="78" spans="1:11">
      <c r="A78" s="31" t="s">
        <v>3822</v>
      </c>
      <c r="B78" s="15" t="s">
        <v>2879</v>
      </c>
      <c r="C78" s="15">
        <v>460</v>
      </c>
      <c r="D78" s="15">
        <v>1</v>
      </c>
      <c r="E78" s="15">
        <v>16</v>
      </c>
      <c r="F78" s="15">
        <v>18</v>
      </c>
      <c r="G78" s="15" t="s">
        <v>2131</v>
      </c>
      <c r="H78" s="15">
        <v>10.1</v>
      </c>
      <c r="I78" s="15">
        <v>1.7</v>
      </c>
      <c r="J78" s="15">
        <v>60</v>
      </c>
      <c r="K78" s="15">
        <v>2335</v>
      </c>
    </row>
    <row r="79" spans="1:11">
      <c r="A79" s="31" t="s">
        <v>3822</v>
      </c>
      <c r="B79" s="15" t="s">
        <v>2880</v>
      </c>
      <c r="C79" s="15">
        <v>1050</v>
      </c>
      <c r="D79" s="15">
        <v>2</v>
      </c>
      <c r="E79" s="15">
        <v>36</v>
      </c>
      <c r="F79" s="15">
        <v>14</v>
      </c>
      <c r="G79" s="15" t="s">
        <v>2216</v>
      </c>
      <c r="H79" s="15">
        <v>19.7</v>
      </c>
      <c r="I79" s="15">
        <v>2.9</v>
      </c>
      <c r="J79" s="15">
        <v>138</v>
      </c>
      <c r="K79" s="15">
        <v>2337</v>
      </c>
    </row>
    <row r="80" spans="1:11">
      <c r="A80" s="31" t="s">
        <v>3822</v>
      </c>
      <c r="B80" s="15" t="s">
        <v>2881</v>
      </c>
      <c r="C80" s="15">
        <v>1090</v>
      </c>
      <c r="D80" s="15">
        <v>2</v>
      </c>
      <c r="E80" s="15">
        <v>38</v>
      </c>
      <c r="F80" s="15">
        <v>16</v>
      </c>
      <c r="G80" s="15" t="s">
        <v>2110</v>
      </c>
      <c r="H80" s="15">
        <v>22.6</v>
      </c>
      <c r="I80" s="15">
        <v>3.7</v>
      </c>
      <c r="J80" s="15">
        <v>139</v>
      </c>
      <c r="K80" s="15">
        <v>2339</v>
      </c>
    </row>
    <row r="81" spans="1:11">
      <c r="A81" s="31" t="s">
        <v>3822</v>
      </c>
      <c r="B81" s="15" t="s">
        <v>2882</v>
      </c>
      <c r="C81" s="15">
        <v>710</v>
      </c>
      <c r="D81" s="15">
        <v>1</v>
      </c>
      <c r="E81" s="15">
        <v>25</v>
      </c>
      <c r="F81" s="15">
        <v>16</v>
      </c>
      <c r="G81" s="15" t="s">
        <v>2101</v>
      </c>
      <c r="H81" s="15">
        <v>15.6</v>
      </c>
      <c r="I81" s="15">
        <v>1.8</v>
      </c>
      <c r="J81" s="15">
        <v>105</v>
      </c>
      <c r="K81" s="15">
        <v>2342</v>
      </c>
    </row>
    <row r="82" spans="1:11">
      <c r="A82" s="31" t="s">
        <v>3822</v>
      </c>
      <c r="B82" s="15" t="s">
        <v>2883</v>
      </c>
      <c r="C82" s="15">
        <v>930</v>
      </c>
      <c r="D82" s="15">
        <v>2</v>
      </c>
      <c r="E82" s="15">
        <v>32</v>
      </c>
      <c r="F82" s="15">
        <v>14</v>
      </c>
      <c r="G82" s="15" t="s">
        <v>2216</v>
      </c>
      <c r="H82" s="15">
        <v>17.5</v>
      </c>
      <c r="I82" s="15">
        <v>2.2999999999999998</v>
      </c>
      <c r="J82" s="15">
        <v>136</v>
      </c>
      <c r="K82" s="15">
        <v>2346</v>
      </c>
    </row>
    <row r="83" spans="1:11">
      <c r="A83" s="31" t="s">
        <v>3822</v>
      </c>
      <c r="B83" s="15" t="s">
        <v>2884</v>
      </c>
      <c r="C83" s="15">
        <v>880</v>
      </c>
      <c r="D83" s="15">
        <v>1</v>
      </c>
      <c r="E83" s="15">
        <v>30</v>
      </c>
      <c r="F83" s="15">
        <v>16</v>
      </c>
      <c r="G83" s="15" t="s">
        <v>2110</v>
      </c>
      <c r="H83" s="15">
        <v>17.8</v>
      </c>
      <c r="I83" s="15">
        <v>2.6</v>
      </c>
      <c r="J83" s="15">
        <v>119</v>
      </c>
      <c r="K83" s="15">
        <v>2350</v>
      </c>
    </row>
    <row r="84" spans="1:11">
      <c r="A84" s="31" t="s">
        <v>3822</v>
      </c>
      <c r="B84" s="15" t="s">
        <v>2885</v>
      </c>
      <c r="C84" s="15">
        <v>430</v>
      </c>
      <c r="D84" s="15">
        <v>1</v>
      </c>
      <c r="E84" s="15">
        <v>15</v>
      </c>
      <c r="F84" s="15">
        <v>14</v>
      </c>
      <c r="G84" s="15" t="s">
        <v>2216</v>
      </c>
      <c r="H84" s="15">
        <v>8.1999999999999993</v>
      </c>
      <c r="I84" s="15">
        <v>1.3</v>
      </c>
      <c r="J84" s="15">
        <v>57</v>
      </c>
      <c r="K84" s="15">
        <v>2351</v>
      </c>
    </row>
    <row r="85" spans="1:11">
      <c r="A85" s="31" t="s">
        <v>3822</v>
      </c>
      <c r="B85" s="15" t="s">
        <v>2886</v>
      </c>
      <c r="C85" s="15">
        <v>1150</v>
      </c>
      <c r="D85" s="15">
        <v>2</v>
      </c>
      <c r="E85" s="15">
        <v>40</v>
      </c>
      <c r="F85" s="15">
        <v>16</v>
      </c>
      <c r="G85" s="15" t="s">
        <v>2110</v>
      </c>
      <c r="H85" s="15">
        <v>23.8</v>
      </c>
      <c r="I85" s="15">
        <v>4.4000000000000004</v>
      </c>
      <c r="J85" s="15">
        <v>163</v>
      </c>
      <c r="K85" s="15">
        <v>2363</v>
      </c>
    </row>
    <row r="86" spans="1:11" s="71" customFormat="1">
      <c r="A86" s="31" t="s">
        <v>3822</v>
      </c>
      <c r="B86" s="71" t="s">
        <v>3872</v>
      </c>
      <c r="C86" s="71">
        <v>120</v>
      </c>
      <c r="D86" s="71">
        <v>10</v>
      </c>
      <c r="E86" s="71" t="s">
        <v>2909</v>
      </c>
      <c r="F86" s="71">
        <v>8</v>
      </c>
      <c r="G86" s="71" t="s">
        <v>2092</v>
      </c>
      <c r="H86" s="71">
        <v>3.9</v>
      </c>
      <c r="I86" s="71">
        <v>2.1</v>
      </c>
      <c r="J86" s="71">
        <v>18</v>
      </c>
      <c r="K86" s="71">
        <v>2261</v>
      </c>
    </row>
    <row r="87" spans="1:11" s="71" customFormat="1">
      <c r="A87" s="31" t="s">
        <v>3822</v>
      </c>
      <c r="B87" s="71" t="s">
        <v>3873</v>
      </c>
      <c r="C87" s="71">
        <v>180</v>
      </c>
      <c r="D87" s="71">
        <v>15</v>
      </c>
      <c r="E87" s="71" t="s">
        <v>2911</v>
      </c>
      <c r="F87" s="71">
        <v>14</v>
      </c>
      <c r="G87" s="71" t="s">
        <v>2114</v>
      </c>
      <c r="H87" s="71">
        <v>11.1</v>
      </c>
      <c r="I87" s="71">
        <v>3.4</v>
      </c>
      <c r="J87" s="71">
        <v>27</v>
      </c>
      <c r="K87" s="71">
        <v>2276</v>
      </c>
    </row>
    <row r="88" spans="1:11">
      <c r="A88" s="31" t="s">
        <v>432</v>
      </c>
      <c r="B88" s="15" t="s">
        <v>2887</v>
      </c>
      <c r="C88" s="15">
        <v>135</v>
      </c>
      <c r="D88" s="15">
        <v>1</v>
      </c>
      <c r="E88" s="15">
        <v>6</v>
      </c>
      <c r="F88" s="15">
        <v>8</v>
      </c>
      <c r="G88" s="15" t="s">
        <v>2202</v>
      </c>
      <c r="H88" s="15">
        <v>1.5</v>
      </c>
      <c r="I88" s="15">
        <v>0.8</v>
      </c>
      <c r="J88" s="15">
        <v>34</v>
      </c>
      <c r="K88" s="15">
        <v>2255</v>
      </c>
    </row>
    <row r="89" spans="1:11">
      <c r="A89" s="31" t="s">
        <v>432</v>
      </c>
      <c r="B89" s="15" t="s">
        <v>2888</v>
      </c>
      <c r="C89" s="15">
        <v>180</v>
      </c>
      <c r="D89" s="15">
        <v>1</v>
      </c>
      <c r="E89" s="15">
        <v>8</v>
      </c>
      <c r="F89" s="15">
        <v>10</v>
      </c>
      <c r="G89" s="15" t="s">
        <v>2889</v>
      </c>
      <c r="H89" s="15">
        <v>2.4</v>
      </c>
      <c r="I89" s="15">
        <v>1</v>
      </c>
      <c r="J89" s="15">
        <v>45</v>
      </c>
      <c r="K89" s="15">
        <v>2257</v>
      </c>
    </row>
    <row r="90" spans="1:11">
      <c r="A90" s="31" t="s">
        <v>432</v>
      </c>
      <c r="B90" s="15" t="s">
        <v>2890</v>
      </c>
      <c r="C90" s="15">
        <v>225</v>
      </c>
      <c r="D90" s="15">
        <v>1</v>
      </c>
      <c r="E90" s="15">
        <v>10</v>
      </c>
      <c r="F90" s="15">
        <v>14</v>
      </c>
      <c r="G90" s="15" t="s">
        <v>2216</v>
      </c>
      <c r="H90" s="15">
        <v>5.5</v>
      </c>
      <c r="I90" s="15">
        <v>1.2</v>
      </c>
      <c r="J90" s="15">
        <v>55</v>
      </c>
      <c r="K90" s="15">
        <v>2257</v>
      </c>
    </row>
    <row r="91" spans="1:11">
      <c r="A91" s="31" t="s">
        <v>432</v>
      </c>
      <c r="B91" s="15" t="s">
        <v>2891</v>
      </c>
      <c r="C91" s="15">
        <v>250</v>
      </c>
      <c r="D91" s="15">
        <v>1</v>
      </c>
      <c r="E91" s="15">
        <v>12</v>
      </c>
      <c r="F91" s="15">
        <v>18</v>
      </c>
      <c r="G91" s="15" t="s">
        <v>2285</v>
      </c>
      <c r="H91" s="15">
        <v>6.6</v>
      </c>
      <c r="I91" s="15">
        <v>1.9</v>
      </c>
      <c r="J91" s="15">
        <v>66</v>
      </c>
      <c r="K91" s="15">
        <v>2284</v>
      </c>
    </row>
    <row r="92" spans="1:11">
      <c r="A92" s="31" t="s">
        <v>432</v>
      </c>
      <c r="B92" s="15" t="s">
        <v>2892</v>
      </c>
      <c r="C92" s="15">
        <v>275</v>
      </c>
      <c r="D92" s="15">
        <v>1</v>
      </c>
      <c r="E92" s="15">
        <v>15</v>
      </c>
      <c r="F92" s="15">
        <v>16</v>
      </c>
      <c r="G92" s="15" t="s">
        <v>2110</v>
      </c>
      <c r="H92" s="15">
        <v>8.9</v>
      </c>
      <c r="I92" s="15">
        <v>1.3</v>
      </c>
      <c r="J92" s="15">
        <v>89</v>
      </c>
      <c r="K92" s="15">
        <v>2287</v>
      </c>
    </row>
    <row r="93" spans="1:11">
      <c r="A93" s="31" t="s">
        <v>432</v>
      </c>
      <c r="B93" s="15" t="s">
        <v>2893</v>
      </c>
      <c r="C93" s="15">
        <v>310</v>
      </c>
      <c r="D93" s="15">
        <v>1</v>
      </c>
      <c r="E93" s="15">
        <v>18</v>
      </c>
      <c r="F93" s="15">
        <v>14</v>
      </c>
      <c r="G93" s="15" t="s">
        <v>2114</v>
      </c>
      <c r="H93" s="15">
        <v>8.6</v>
      </c>
      <c r="I93" s="15">
        <v>2.2000000000000002</v>
      </c>
      <c r="J93" s="15">
        <v>86</v>
      </c>
      <c r="K93" s="15">
        <v>2289</v>
      </c>
    </row>
    <row r="94" spans="1:11">
      <c r="A94" s="31" t="s">
        <v>432</v>
      </c>
      <c r="B94" s="15" t="s">
        <v>2894</v>
      </c>
      <c r="C94" s="15">
        <v>280</v>
      </c>
      <c r="D94" s="15">
        <v>1</v>
      </c>
      <c r="E94" s="15">
        <v>20</v>
      </c>
      <c r="F94" s="15">
        <v>16</v>
      </c>
      <c r="G94" s="15" t="s">
        <v>2110</v>
      </c>
      <c r="H94" s="15">
        <v>11.9</v>
      </c>
      <c r="I94" s="15">
        <v>1.5</v>
      </c>
      <c r="J94" s="15">
        <v>119</v>
      </c>
      <c r="K94" s="15">
        <v>2295</v>
      </c>
    </row>
    <row r="95" spans="1:11">
      <c r="A95" s="31" t="s">
        <v>432</v>
      </c>
      <c r="B95" s="15" t="s">
        <v>2895</v>
      </c>
      <c r="C95" s="15">
        <v>320</v>
      </c>
      <c r="D95" s="15">
        <v>1</v>
      </c>
      <c r="E95" s="15">
        <v>30</v>
      </c>
      <c r="F95" s="15">
        <v>16</v>
      </c>
      <c r="G95" s="15" t="s">
        <v>2101</v>
      </c>
      <c r="H95" s="15">
        <v>18.8</v>
      </c>
      <c r="I95" s="15">
        <v>1.8</v>
      </c>
      <c r="J95" s="15">
        <v>188</v>
      </c>
      <c r="K95" s="15">
        <v>2325</v>
      </c>
    </row>
    <row r="96" spans="1:11">
      <c r="A96" s="31" t="s">
        <v>432</v>
      </c>
      <c r="B96" s="15" t="s">
        <v>2896</v>
      </c>
      <c r="C96" s="15">
        <v>360</v>
      </c>
      <c r="D96" s="15">
        <v>1</v>
      </c>
      <c r="E96" s="15">
        <v>25</v>
      </c>
      <c r="F96" s="15">
        <v>14</v>
      </c>
      <c r="G96" s="15" t="s">
        <v>2216</v>
      </c>
      <c r="H96" s="15">
        <v>13.6</v>
      </c>
      <c r="I96" s="15">
        <v>1.7</v>
      </c>
      <c r="J96" s="15">
        <v>164</v>
      </c>
      <c r="K96" s="15">
        <v>2335</v>
      </c>
    </row>
    <row r="97" spans="1:11">
      <c r="A97" s="31" t="s">
        <v>432</v>
      </c>
      <c r="B97" s="15" t="s">
        <v>2897</v>
      </c>
      <c r="C97" s="15">
        <v>492</v>
      </c>
      <c r="D97" s="15">
        <v>1</v>
      </c>
      <c r="E97" s="15">
        <v>34</v>
      </c>
      <c r="F97" s="15">
        <v>14</v>
      </c>
      <c r="G97" s="15" t="s">
        <v>2114</v>
      </c>
      <c r="H97" s="15">
        <v>16.100000000000001</v>
      </c>
      <c r="I97" s="15">
        <v>2.4</v>
      </c>
      <c r="J97" s="15">
        <v>193</v>
      </c>
      <c r="K97" s="15">
        <v>2338</v>
      </c>
    </row>
    <row r="98" spans="1:11">
      <c r="A98" s="31" t="s">
        <v>432</v>
      </c>
      <c r="B98" s="15" t="s">
        <v>2898</v>
      </c>
      <c r="C98" s="15">
        <v>455</v>
      </c>
      <c r="D98" s="15">
        <v>1</v>
      </c>
      <c r="E98" s="15">
        <v>32</v>
      </c>
      <c r="F98" s="15">
        <v>13</v>
      </c>
      <c r="G98" s="15" t="s">
        <v>2161</v>
      </c>
      <c r="H98" s="15">
        <v>15.6</v>
      </c>
      <c r="I98" s="15">
        <v>2.6</v>
      </c>
      <c r="J98" s="15">
        <v>185</v>
      </c>
      <c r="K98" s="15">
        <v>2341</v>
      </c>
    </row>
    <row r="99" spans="1:11">
      <c r="A99" s="31" t="s">
        <v>432</v>
      </c>
      <c r="B99" s="15" t="s">
        <v>2899</v>
      </c>
      <c r="C99" s="15">
        <v>315</v>
      </c>
      <c r="D99" s="15">
        <v>1</v>
      </c>
      <c r="E99" s="15">
        <v>22</v>
      </c>
      <c r="F99" s="15">
        <v>16</v>
      </c>
      <c r="G99" s="15" t="s">
        <v>2101</v>
      </c>
      <c r="H99" s="15">
        <v>13.7</v>
      </c>
      <c r="I99" s="15">
        <v>1.3</v>
      </c>
      <c r="J99" s="15">
        <v>135</v>
      </c>
      <c r="K99" s="15">
        <v>2342</v>
      </c>
    </row>
    <row r="100" spans="1:11">
      <c r="A100" s="31" t="s">
        <v>432</v>
      </c>
      <c r="B100" s="15" t="s">
        <v>2900</v>
      </c>
      <c r="C100" s="15">
        <v>230</v>
      </c>
      <c r="D100" s="15">
        <v>1</v>
      </c>
      <c r="E100" s="15">
        <v>16</v>
      </c>
      <c r="F100" s="15">
        <v>18</v>
      </c>
      <c r="G100" s="15" t="s">
        <v>2101</v>
      </c>
      <c r="H100" s="15">
        <v>10</v>
      </c>
      <c r="I100" s="15">
        <v>1</v>
      </c>
      <c r="J100" s="15">
        <v>99</v>
      </c>
      <c r="K100" s="15">
        <v>2343</v>
      </c>
    </row>
    <row r="101" spans="1:11">
      <c r="A101" s="31" t="s">
        <v>432</v>
      </c>
      <c r="B101" s="15" t="s">
        <v>2901</v>
      </c>
      <c r="C101" s="15">
        <v>120</v>
      </c>
      <c r="D101" s="15">
        <v>1</v>
      </c>
      <c r="E101" s="15">
        <v>14</v>
      </c>
      <c r="F101" s="15">
        <v>14</v>
      </c>
      <c r="G101" s="15" t="s">
        <v>2216</v>
      </c>
      <c r="H101" s="15">
        <v>7.6</v>
      </c>
      <c r="I101" s="15">
        <v>0.9</v>
      </c>
      <c r="J101" s="15">
        <v>91</v>
      </c>
      <c r="K101" s="15">
        <v>2345</v>
      </c>
    </row>
    <row r="102" spans="1:11">
      <c r="A102" s="31" t="s">
        <v>432</v>
      </c>
      <c r="B102" s="15" t="s">
        <v>2902</v>
      </c>
      <c r="C102" s="15">
        <v>330</v>
      </c>
      <c r="D102" s="15">
        <v>1</v>
      </c>
      <c r="E102" s="15">
        <v>23</v>
      </c>
      <c r="F102" s="15">
        <v>16</v>
      </c>
      <c r="G102" s="15" t="s">
        <v>2110</v>
      </c>
      <c r="H102" s="15">
        <v>13.6</v>
      </c>
      <c r="I102" s="15">
        <v>1.2</v>
      </c>
      <c r="J102" s="15">
        <v>129</v>
      </c>
      <c r="K102" s="15">
        <v>2347</v>
      </c>
    </row>
    <row r="103" spans="1:11">
      <c r="A103" s="31" t="s">
        <v>432</v>
      </c>
      <c r="B103" s="15" t="s">
        <v>2903</v>
      </c>
      <c r="C103" s="15">
        <v>380</v>
      </c>
      <c r="D103" s="15">
        <v>1</v>
      </c>
      <c r="E103" s="15">
        <v>27</v>
      </c>
      <c r="F103" s="15">
        <v>16</v>
      </c>
      <c r="G103" s="15" t="s">
        <v>2110</v>
      </c>
      <c r="H103" s="15">
        <v>16</v>
      </c>
      <c r="I103" s="15">
        <v>2.5</v>
      </c>
      <c r="J103" s="15">
        <v>176</v>
      </c>
      <c r="K103" s="15">
        <v>2352</v>
      </c>
    </row>
    <row r="104" spans="1:11">
      <c r="A104" s="31" t="s">
        <v>432</v>
      </c>
      <c r="B104" s="15" t="s">
        <v>2904</v>
      </c>
      <c r="C104" s="15">
        <v>465</v>
      </c>
      <c r="D104" s="15">
        <v>1</v>
      </c>
      <c r="E104" s="15">
        <v>32</v>
      </c>
      <c r="F104" s="15">
        <v>18</v>
      </c>
      <c r="G104" s="15" t="s">
        <v>2114</v>
      </c>
      <c r="H104" s="15">
        <v>15.2</v>
      </c>
      <c r="I104" s="15">
        <v>2.6</v>
      </c>
      <c r="J104" s="15">
        <v>186</v>
      </c>
      <c r="K104" s="15">
        <v>2356</v>
      </c>
    </row>
    <row r="105" spans="1:11">
      <c r="A105" s="31" t="s">
        <v>432</v>
      </c>
      <c r="B105" s="15" t="s">
        <v>2905</v>
      </c>
      <c r="C105" s="15">
        <v>505</v>
      </c>
      <c r="D105" s="15">
        <v>1</v>
      </c>
      <c r="E105" s="15">
        <v>35</v>
      </c>
      <c r="F105" s="15">
        <v>14</v>
      </c>
      <c r="G105" s="15" t="s">
        <v>2216</v>
      </c>
      <c r="H105" s="15">
        <v>19.100000000000001</v>
      </c>
      <c r="I105" s="15">
        <v>2.8</v>
      </c>
      <c r="J105" s="15">
        <v>205</v>
      </c>
      <c r="K105" s="15">
        <v>2359</v>
      </c>
    </row>
    <row r="106" spans="1:11">
      <c r="A106" s="31" t="s">
        <v>432</v>
      </c>
      <c r="B106" s="15" t="s">
        <v>2906</v>
      </c>
      <c r="C106" s="15">
        <v>415</v>
      </c>
      <c r="D106" s="15">
        <v>1</v>
      </c>
      <c r="E106" s="15">
        <v>29</v>
      </c>
      <c r="F106" s="15">
        <v>16</v>
      </c>
      <c r="G106" s="15" t="s">
        <v>2110</v>
      </c>
      <c r="H106" s="15">
        <v>17.2</v>
      </c>
      <c r="I106" s="15">
        <v>1.9</v>
      </c>
      <c r="J106" s="15">
        <v>172</v>
      </c>
      <c r="K106" s="15">
        <v>2362</v>
      </c>
    </row>
    <row r="107" spans="1:11">
      <c r="A107" s="31" t="s">
        <v>432</v>
      </c>
      <c r="B107" s="15" t="s">
        <v>2907</v>
      </c>
      <c r="C107" s="15">
        <v>550</v>
      </c>
      <c r="D107" s="15">
        <v>1</v>
      </c>
      <c r="E107" s="15">
        <v>38</v>
      </c>
      <c r="F107" s="15">
        <v>16</v>
      </c>
      <c r="G107" s="15" t="s">
        <v>2101</v>
      </c>
      <c r="H107" s="15">
        <v>23.7</v>
      </c>
      <c r="I107" s="15">
        <v>3.6</v>
      </c>
      <c r="J107" s="15">
        <v>218</v>
      </c>
      <c r="K107" s="15">
        <v>2374</v>
      </c>
    </row>
    <row r="108" spans="1:11">
      <c r="A108" s="31" t="s">
        <v>432</v>
      </c>
      <c r="B108" s="15" t="s">
        <v>2908</v>
      </c>
      <c r="C108" s="15">
        <v>120</v>
      </c>
      <c r="D108" s="15">
        <v>10</v>
      </c>
      <c r="E108" s="15" t="s">
        <v>2909</v>
      </c>
      <c r="F108" s="15">
        <v>8</v>
      </c>
      <c r="G108" s="15" t="s">
        <v>2092</v>
      </c>
      <c r="H108" s="15">
        <v>3.9</v>
      </c>
      <c r="I108" s="15">
        <v>2.1</v>
      </c>
      <c r="J108" s="15">
        <v>270</v>
      </c>
      <c r="K108" s="15">
        <v>2201</v>
      </c>
    </row>
    <row r="109" spans="1:11">
      <c r="A109" s="31" t="s">
        <v>432</v>
      </c>
      <c r="B109" s="15" t="s">
        <v>2910</v>
      </c>
      <c r="C109" s="15">
        <v>180</v>
      </c>
      <c r="D109" s="15">
        <v>15</v>
      </c>
      <c r="E109" s="15" t="s">
        <v>2911</v>
      </c>
      <c r="F109" s="15">
        <v>14</v>
      </c>
      <c r="G109" s="15" t="s">
        <v>2114</v>
      </c>
      <c r="H109" s="15">
        <v>11.1</v>
      </c>
      <c r="I109" s="15">
        <v>3.4</v>
      </c>
      <c r="J109" s="15">
        <v>500</v>
      </c>
      <c r="K109" s="15">
        <v>2217</v>
      </c>
    </row>
    <row r="110" spans="1:11">
      <c r="A110" s="31" t="s">
        <v>432</v>
      </c>
      <c r="B110" s="15" t="s">
        <v>2912</v>
      </c>
      <c r="C110" s="15">
        <v>150</v>
      </c>
      <c r="D110" s="15">
        <v>8</v>
      </c>
      <c r="E110" s="15" t="s">
        <v>2913</v>
      </c>
      <c r="F110" s="15">
        <v>18</v>
      </c>
      <c r="G110" s="15" t="s">
        <v>2131</v>
      </c>
      <c r="H110" s="15">
        <v>13.7</v>
      </c>
      <c r="I110" s="15">
        <v>2.5</v>
      </c>
      <c r="J110" s="15">
        <v>325</v>
      </c>
      <c r="K110" s="15">
        <v>2253</v>
      </c>
    </row>
    <row r="111" spans="1:11">
      <c r="A111" s="31" t="s">
        <v>432</v>
      </c>
      <c r="B111" s="15" t="s">
        <v>2914</v>
      </c>
      <c r="C111" s="15">
        <v>205</v>
      </c>
      <c r="D111" s="15">
        <v>12</v>
      </c>
      <c r="E111" s="15" t="s">
        <v>2915</v>
      </c>
      <c r="F111" s="15">
        <v>18</v>
      </c>
      <c r="G111" s="15" t="s">
        <v>2131</v>
      </c>
      <c r="H111" s="15">
        <v>18.8</v>
      </c>
      <c r="I111" s="15">
        <v>4.8</v>
      </c>
      <c r="J111" s="15">
        <v>340</v>
      </c>
      <c r="K111" s="15">
        <v>2293</v>
      </c>
    </row>
    <row r="112" spans="1:11">
      <c r="A112" s="31" t="s">
        <v>432</v>
      </c>
      <c r="B112" s="15" t="s">
        <v>2916</v>
      </c>
      <c r="C112" s="15">
        <v>200</v>
      </c>
      <c r="D112" s="15">
        <v>4</v>
      </c>
      <c r="E112" s="15">
        <v>20</v>
      </c>
      <c r="F112" s="15">
        <v>8</v>
      </c>
      <c r="G112" s="15" t="s">
        <v>2092</v>
      </c>
      <c r="H112" s="15">
        <v>4.3</v>
      </c>
      <c r="I112" s="15">
        <v>4.0999999999999996</v>
      </c>
      <c r="J112" s="15">
        <v>365</v>
      </c>
      <c r="K112" s="15">
        <v>2346</v>
      </c>
    </row>
    <row r="113" spans="1:11">
      <c r="A113" s="31" t="s">
        <v>432</v>
      </c>
      <c r="B113" s="15" t="s">
        <v>2917</v>
      </c>
      <c r="C113" s="15">
        <v>400</v>
      </c>
      <c r="D113" s="15">
        <v>4</v>
      </c>
      <c r="E113" s="15">
        <v>40</v>
      </c>
      <c r="F113" s="15">
        <v>18</v>
      </c>
      <c r="G113" s="15" t="s">
        <v>2131</v>
      </c>
      <c r="H113" s="15">
        <v>25.5</v>
      </c>
      <c r="I113" s="15">
        <v>3.2</v>
      </c>
      <c r="J113" s="15">
        <v>380</v>
      </c>
      <c r="K113" s="15">
        <v>2352</v>
      </c>
    </row>
    <row r="114" spans="1:11">
      <c r="A114" s="31" t="s">
        <v>432</v>
      </c>
      <c r="B114" s="15" t="s">
        <v>2918</v>
      </c>
      <c r="C114" s="15">
        <v>225</v>
      </c>
      <c r="D114" s="15">
        <v>4</v>
      </c>
      <c r="E114" s="15">
        <v>25</v>
      </c>
      <c r="F114" s="15">
        <v>14</v>
      </c>
      <c r="G114" s="15" t="s">
        <v>2216</v>
      </c>
      <c r="H114" s="15">
        <v>13.6</v>
      </c>
      <c r="I114" s="15">
        <v>3.8</v>
      </c>
      <c r="J114" s="15">
        <v>590</v>
      </c>
      <c r="K114" s="15">
        <v>2355</v>
      </c>
    </row>
    <row r="115" spans="1:11">
      <c r="A115" s="31" t="s">
        <v>432</v>
      </c>
      <c r="B115" s="15" t="s">
        <v>2919</v>
      </c>
      <c r="C115" s="15">
        <v>310</v>
      </c>
      <c r="D115" s="15">
        <v>4</v>
      </c>
      <c r="E115" s="15">
        <v>30</v>
      </c>
      <c r="F115" s="15">
        <v>14</v>
      </c>
      <c r="G115" s="15" t="s">
        <v>2114</v>
      </c>
      <c r="H115" s="15">
        <v>14.2</v>
      </c>
      <c r="I115" s="15">
        <v>4.9000000000000004</v>
      </c>
      <c r="J115" s="15">
        <v>655</v>
      </c>
      <c r="K115" s="15">
        <v>2356</v>
      </c>
    </row>
    <row r="116" spans="1:11">
      <c r="A116" s="31" t="s">
        <v>432</v>
      </c>
      <c r="B116" s="15" t="s">
        <v>2920</v>
      </c>
      <c r="C116" s="15">
        <v>850</v>
      </c>
      <c r="D116" s="15">
        <v>4</v>
      </c>
      <c r="E116" s="15">
        <v>50</v>
      </c>
      <c r="F116" s="15">
        <v>10</v>
      </c>
      <c r="G116" s="15" t="s">
        <v>2220</v>
      </c>
      <c r="H116" s="15">
        <v>16.3</v>
      </c>
      <c r="I116" s="15">
        <v>7.1</v>
      </c>
      <c r="J116" s="15">
        <v>1220</v>
      </c>
      <c r="K116" s="15">
        <v>2360</v>
      </c>
    </row>
    <row r="117" spans="1:11">
      <c r="A117" s="31" t="s">
        <v>425</v>
      </c>
      <c r="B117" s="15" t="s">
        <v>2921</v>
      </c>
      <c r="C117" s="15">
        <v>200</v>
      </c>
      <c r="D117" s="15">
        <v>1</v>
      </c>
      <c r="E117" s="15">
        <v>10</v>
      </c>
      <c r="F117" s="15">
        <v>12</v>
      </c>
      <c r="G117" s="15" t="s">
        <v>2384</v>
      </c>
      <c r="H117" s="15">
        <v>4.4000000000000004</v>
      </c>
      <c r="I117" s="15">
        <v>1.3</v>
      </c>
      <c r="J117" s="15">
        <v>30</v>
      </c>
      <c r="K117" s="15">
        <v>2255</v>
      </c>
    </row>
    <row r="118" spans="1:11">
      <c r="A118" s="31" t="s">
        <v>425</v>
      </c>
      <c r="B118" s="15" t="s">
        <v>2922</v>
      </c>
      <c r="C118" s="15">
        <v>160</v>
      </c>
      <c r="D118" s="15">
        <v>1</v>
      </c>
      <c r="E118" s="15">
        <v>12</v>
      </c>
      <c r="F118" s="15">
        <v>14</v>
      </c>
      <c r="G118" s="15" t="s">
        <v>2287</v>
      </c>
      <c r="H118" s="15">
        <v>6.7</v>
      </c>
      <c r="I118" s="15">
        <v>1.8</v>
      </c>
      <c r="J118" s="15">
        <v>24</v>
      </c>
      <c r="K118" s="15">
        <v>2265</v>
      </c>
    </row>
    <row r="119" spans="1:11">
      <c r="A119" s="31" t="s">
        <v>425</v>
      </c>
      <c r="B119" s="15" t="s">
        <v>2923</v>
      </c>
      <c r="C119" s="15">
        <v>210</v>
      </c>
      <c r="D119" s="15">
        <v>1</v>
      </c>
      <c r="E119" s="15">
        <v>8</v>
      </c>
      <c r="F119" s="15">
        <v>16</v>
      </c>
      <c r="G119" s="15" t="s">
        <v>2110</v>
      </c>
      <c r="H119" s="15">
        <v>4.8</v>
      </c>
      <c r="I119" s="15">
        <v>0.8</v>
      </c>
      <c r="J119" s="15">
        <v>32</v>
      </c>
      <c r="K119" s="15">
        <v>2271</v>
      </c>
    </row>
    <row r="120" spans="1:11" s="71" customFormat="1">
      <c r="A120" s="31" t="s">
        <v>425</v>
      </c>
      <c r="B120" s="71" t="s">
        <v>3877</v>
      </c>
      <c r="C120" s="71">
        <v>176</v>
      </c>
      <c r="D120" s="71">
        <v>1</v>
      </c>
      <c r="E120" s="71">
        <v>12</v>
      </c>
      <c r="F120" s="71">
        <v>16</v>
      </c>
      <c r="G120" s="71" t="s">
        <v>2110</v>
      </c>
      <c r="H120" s="71">
        <v>7.1</v>
      </c>
      <c r="I120" s="71">
        <v>0.4</v>
      </c>
      <c r="J120" s="71">
        <v>23</v>
      </c>
      <c r="K120" s="71">
        <v>2335</v>
      </c>
    </row>
    <row r="121" spans="1:11" s="71" customFormat="1">
      <c r="A121" s="31" t="s">
        <v>425</v>
      </c>
      <c r="B121" s="71" t="s">
        <v>3878</v>
      </c>
      <c r="C121" s="71">
        <v>163</v>
      </c>
      <c r="D121" s="71">
        <v>1</v>
      </c>
      <c r="E121" s="71">
        <v>23</v>
      </c>
      <c r="F121" s="71">
        <v>18</v>
      </c>
      <c r="G121" s="71" t="s">
        <v>2285</v>
      </c>
      <c r="H121" s="71">
        <v>12.6</v>
      </c>
      <c r="I121" s="71">
        <v>1.5</v>
      </c>
      <c r="J121" s="71">
        <v>24</v>
      </c>
      <c r="K121" s="71">
        <v>2339</v>
      </c>
    </row>
    <row r="122" spans="1:11" s="71" customFormat="1">
      <c r="A122" s="31" t="s">
        <v>425</v>
      </c>
      <c r="B122" s="71" t="s">
        <v>3879</v>
      </c>
      <c r="C122" s="71">
        <v>177</v>
      </c>
      <c r="D122" s="71">
        <v>1</v>
      </c>
      <c r="E122" s="71">
        <v>25</v>
      </c>
      <c r="F122" s="71">
        <v>18</v>
      </c>
      <c r="G122" s="71" t="s">
        <v>2131</v>
      </c>
      <c r="H122" s="71">
        <v>15.9</v>
      </c>
      <c r="I122" s="71">
        <v>1.6</v>
      </c>
      <c r="J122" s="71">
        <v>19</v>
      </c>
      <c r="K122" s="71">
        <v>2340</v>
      </c>
    </row>
    <row r="123" spans="1:11" s="71" customFormat="1">
      <c r="A123" s="31" t="s">
        <v>425</v>
      </c>
      <c r="B123" s="71" t="s">
        <v>3880</v>
      </c>
      <c r="C123" s="71">
        <v>149</v>
      </c>
      <c r="D123" s="71">
        <v>1</v>
      </c>
      <c r="E123" s="71">
        <v>22</v>
      </c>
      <c r="F123" s="71">
        <v>14</v>
      </c>
      <c r="G123" s="71" t="s">
        <v>2216</v>
      </c>
      <c r="H123" s="71">
        <v>12</v>
      </c>
      <c r="I123" s="71">
        <v>1.4</v>
      </c>
      <c r="J123" s="71">
        <v>18</v>
      </c>
      <c r="K123" s="71">
        <v>2356</v>
      </c>
    </row>
    <row r="124" spans="1:11" s="71" customFormat="1">
      <c r="A124" s="31" t="s">
        <v>425</v>
      </c>
      <c r="B124" s="71" t="s">
        <v>3881</v>
      </c>
      <c r="C124" s="71">
        <v>135</v>
      </c>
      <c r="D124" s="71">
        <v>1</v>
      </c>
      <c r="E124" s="71">
        <v>25</v>
      </c>
      <c r="F124" s="71">
        <v>16</v>
      </c>
      <c r="G124" s="71" t="s">
        <v>2110</v>
      </c>
      <c r="H124" s="71">
        <v>14.9</v>
      </c>
      <c r="I124" s="71">
        <v>1.2</v>
      </c>
      <c r="J124" s="71">
        <v>23</v>
      </c>
      <c r="K124" s="71">
        <v>2357</v>
      </c>
    </row>
    <row r="125" spans="1:11" s="71" customFormat="1">
      <c r="A125" s="31" t="s">
        <v>425</v>
      </c>
      <c r="B125" s="71" t="s">
        <v>3882</v>
      </c>
      <c r="C125" s="71">
        <v>205</v>
      </c>
      <c r="D125" s="71">
        <v>1</v>
      </c>
      <c r="E125" s="71">
        <v>14</v>
      </c>
      <c r="F125" s="71">
        <v>16</v>
      </c>
      <c r="G125" s="71" t="s">
        <v>2101</v>
      </c>
      <c r="H125" s="71">
        <v>8.8000000000000007</v>
      </c>
      <c r="I125" s="71">
        <v>0.5</v>
      </c>
      <c r="J125" s="71">
        <v>27</v>
      </c>
      <c r="K125" s="71">
        <v>2360</v>
      </c>
    </row>
    <row r="126" spans="1:11" s="71" customFormat="1">
      <c r="A126" s="31" t="s">
        <v>425</v>
      </c>
      <c r="B126" s="71" t="s">
        <v>3883</v>
      </c>
      <c r="C126" s="71">
        <v>234</v>
      </c>
      <c r="D126" s="71">
        <v>1</v>
      </c>
      <c r="E126" s="71">
        <v>16</v>
      </c>
      <c r="F126" s="71">
        <v>18</v>
      </c>
      <c r="G126" s="71" t="s">
        <v>2131</v>
      </c>
      <c r="H126" s="71">
        <v>10.199999999999999</v>
      </c>
      <c r="I126" s="71">
        <v>0.5</v>
      </c>
      <c r="J126" s="71">
        <v>31</v>
      </c>
      <c r="K126" s="71">
        <v>2364</v>
      </c>
    </row>
    <row r="127" spans="1:11">
      <c r="A127" s="31" t="s">
        <v>434</v>
      </c>
      <c r="B127" s="15" t="s">
        <v>2924</v>
      </c>
      <c r="C127" s="15">
        <v>100</v>
      </c>
      <c r="D127" s="15">
        <v>1</v>
      </c>
      <c r="E127" s="15">
        <v>10</v>
      </c>
      <c r="F127" s="15">
        <v>10</v>
      </c>
      <c r="G127" s="15" t="s">
        <v>2106</v>
      </c>
      <c r="H127" s="15">
        <v>4</v>
      </c>
      <c r="I127" s="15">
        <v>1</v>
      </c>
      <c r="J127" s="15">
        <v>25</v>
      </c>
      <c r="K127" s="15">
        <v>2238</v>
      </c>
    </row>
    <row r="128" spans="1:11">
      <c r="A128" s="31" t="s">
        <v>434</v>
      </c>
      <c r="B128" s="15" t="s">
        <v>2925</v>
      </c>
      <c r="C128" s="15">
        <v>120</v>
      </c>
      <c r="D128" s="15">
        <v>1</v>
      </c>
      <c r="E128" s="15">
        <v>12</v>
      </c>
      <c r="F128" s="15">
        <v>14</v>
      </c>
      <c r="G128" s="15" t="s">
        <v>2287</v>
      </c>
      <c r="H128" s="15">
        <v>6.2</v>
      </c>
      <c r="I128" s="15">
        <v>1.5</v>
      </c>
      <c r="J128" s="15">
        <v>29</v>
      </c>
      <c r="K128" s="15">
        <v>2241</v>
      </c>
    </row>
    <row r="129" spans="1:11">
      <c r="A129" s="31" t="s">
        <v>434</v>
      </c>
      <c r="B129" s="15" t="s">
        <v>2926</v>
      </c>
      <c r="C129" s="15">
        <v>180</v>
      </c>
      <c r="D129" s="15">
        <v>1</v>
      </c>
      <c r="E129" s="15">
        <v>18</v>
      </c>
      <c r="F129" s="15">
        <v>20</v>
      </c>
      <c r="G129" s="15" t="s">
        <v>2135</v>
      </c>
      <c r="H129" s="15">
        <v>13.6</v>
      </c>
      <c r="I129" s="15">
        <v>1.7</v>
      </c>
      <c r="J129" s="15">
        <v>46</v>
      </c>
      <c r="K129" s="15">
        <v>2252</v>
      </c>
    </row>
    <row r="130" spans="1:11">
      <c r="A130" s="31" t="s">
        <v>434</v>
      </c>
      <c r="B130" s="15" t="s">
        <v>2927</v>
      </c>
      <c r="C130" s="15">
        <v>150</v>
      </c>
      <c r="D130" s="15">
        <v>1</v>
      </c>
      <c r="E130" s="15">
        <v>8</v>
      </c>
      <c r="F130" s="15">
        <v>15</v>
      </c>
      <c r="G130" s="15" t="s">
        <v>2202</v>
      </c>
      <c r="H130" s="15">
        <v>2</v>
      </c>
      <c r="I130" s="15">
        <v>0.9</v>
      </c>
      <c r="J130" s="15">
        <v>18</v>
      </c>
      <c r="K130" s="15">
        <v>2255</v>
      </c>
    </row>
    <row r="131" spans="1:11">
      <c r="A131" s="31" t="s">
        <v>434</v>
      </c>
      <c r="B131" s="15" t="s">
        <v>2928</v>
      </c>
      <c r="C131" s="15">
        <v>200</v>
      </c>
      <c r="D131" s="15">
        <v>1</v>
      </c>
      <c r="E131" s="15">
        <v>6</v>
      </c>
      <c r="F131" s="15">
        <v>8</v>
      </c>
      <c r="G131" s="15" t="s">
        <v>2275</v>
      </c>
      <c r="H131" s="15">
        <v>1.3</v>
      </c>
      <c r="I131" s="15">
        <v>0.5</v>
      </c>
      <c r="J131" s="15">
        <v>12</v>
      </c>
      <c r="K131" s="15">
        <v>2256</v>
      </c>
    </row>
    <row r="132" spans="1:11">
      <c r="A132" s="31" t="s">
        <v>434</v>
      </c>
      <c r="B132" s="15" t="s">
        <v>2929</v>
      </c>
      <c r="C132" s="15">
        <v>240</v>
      </c>
      <c r="D132" s="15">
        <v>1</v>
      </c>
      <c r="E132" s="15">
        <v>12</v>
      </c>
      <c r="F132" s="15">
        <v>16</v>
      </c>
      <c r="G132" s="15" t="s">
        <v>2110</v>
      </c>
      <c r="H132" s="15">
        <v>7.1</v>
      </c>
      <c r="I132" s="15">
        <v>1.3</v>
      </c>
      <c r="J132" s="15">
        <v>22</v>
      </c>
      <c r="K132" s="15">
        <v>2261</v>
      </c>
    </row>
    <row r="133" spans="1:11">
      <c r="A133" s="31" t="s">
        <v>434</v>
      </c>
      <c r="B133" s="15" t="s">
        <v>2930</v>
      </c>
      <c r="C133" s="15">
        <v>280</v>
      </c>
      <c r="D133" s="15">
        <v>1</v>
      </c>
      <c r="E133" s="15">
        <v>20</v>
      </c>
      <c r="F133" s="15">
        <v>19</v>
      </c>
      <c r="G133" s="15" t="s">
        <v>2131</v>
      </c>
      <c r="H133" s="15">
        <v>12.7</v>
      </c>
      <c r="I133" s="15">
        <v>2</v>
      </c>
      <c r="J133" s="15">
        <v>46</v>
      </c>
      <c r="K133" s="15">
        <v>2266</v>
      </c>
    </row>
    <row r="134" spans="1:11">
      <c r="A134" s="31" t="s">
        <v>434</v>
      </c>
      <c r="B134" s="15" t="s">
        <v>2931</v>
      </c>
      <c r="C134" s="15">
        <v>310</v>
      </c>
      <c r="D134" s="15">
        <v>1</v>
      </c>
      <c r="E134" s="15">
        <v>9</v>
      </c>
      <c r="F134" s="15">
        <v>12</v>
      </c>
      <c r="G134" s="15" t="s">
        <v>2384</v>
      </c>
      <c r="H134" s="15">
        <v>4</v>
      </c>
      <c r="I134" s="15">
        <v>0.7</v>
      </c>
      <c r="J134" s="15">
        <v>19</v>
      </c>
      <c r="K134" s="15">
        <v>2266</v>
      </c>
    </row>
    <row r="135" spans="1:11">
      <c r="A135" s="31" t="s">
        <v>434</v>
      </c>
      <c r="B135" s="15" t="s">
        <v>2932</v>
      </c>
      <c r="C135" s="15">
        <v>175</v>
      </c>
      <c r="D135" s="15">
        <v>2</v>
      </c>
      <c r="E135" s="15" t="s">
        <v>2933</v>
      </c>
      <c r="F135" s="15">
        <v>6</v>
      </c>
      <c r="G135" s="15" t="s">
        <v>2275</v>
      </c>
      <c r="H135" s="15">
        <v>3.1</v>
      </c>
      <c r="I135" s="15">
        <v>2.1</v>
      </c>
      <c r="J135" s="15">
        <v>780</v>
      </c>
      <c r="K135" s="15">
        <v>2243</v>
      </c>
    </row>
    <row r="136" spans="1:11">
      <c r="A136" s="31" t="s">
        <v>434</v>
      </c>
      <c r="B136" s="15" t="s">
        <v>2934</v>
      </c>
      <c r="C136" s="15">
        <v>280</v>
      </c>
      <c r="D136" s="15">
        <v>2</v>
      </c>
      <c r="E136" s="15" t="s">
        <v>2935</v>
      </c>
      <c r="F136" s="15">
        <v>6</v>
      </c>
      <c r="G136" s="15" t="s">
        <v>2275</v>
      </c>
      <c r="H136" s="15">
        <v>5</v>
      </c>
      <c r="I136" s="15">
        <v>3.5</v>
      </c>
      <c r="J136" s="15">
        <v>830</v>
      </c>
      <c r="K136" s="15">
        <v>2246</v>
      </c>
    </row>
    <row r="137" spans="1:11">
      <c r="A137" s="31" t="s">
        <v>434</v>
      </c>
      <c r="B137" s="15" t="s">
        <v>2936</v>
      </c>
      <c r="C137" s="15">
        <v>395</v>
      </c>
      <c r="D137" s="15">
        <v>2</v>
      </c>
      <c r="E137" s="15" t="s">
        <v>2937</v>
      </c>
      <c r="F137" s="15">
        <v>6</v>
      </c>
      <c r="G137" s="15" t="s">
        <v>2275</v>
      </c>
      <c r="H137" s="15">
        <v>7.5</v>
      </c>
      <c r="I137" s="15">
        <v>4.2</v>
      </c>
      <c r="J137" s="15">
        <v>855</v>
      </c>
      <c r="K137" s="15">
        <v>2258</v>
      </c>
    </row>
    <row r="138" spans="1:11">
      <c r="A138" s="31" t="s">
        <v>434</v>
      </c>
      <c r="B138" s="15" t="s">
        <v>2938</v>
      </c>
      <c r="C138" s="15">
        <v>420</v>
      </c>
      <c r="D138" s="15">
        <v>2</v>
      </c>
      <c r="E138" s="15" t="s">
        <v>2939</v>
      </c>
      <c r="F138" s="15">
        <v>6</v>
      </c>
      <c r="G138" s="15" t="s">
        <v>2275</v>
      </c>
      <c r="H138" s="15">
        <v>9.4</v>
      </c>
      <c r="I138" s="15">
        <v>5.7</v>
      </c>
      <c r="J138" s="15">
        <v>995</v>
      </c>
      <c r="K138" s="15">
        <v>2260</v>
      </c>
    </row>
    <row r="139" spans="1:11">
      <c r="A139" s="31" t="s">
        <v>427</v>
      </c>
      <c r="B139" s="15" t="s">
        <v>2940</v>
      </c>
      <c r="C139" s="15">
        <v>60</v>
      </c>
      <c r="D139" s="15">
        <v>1</v>
      </c>
      <c r="E139" s="15">
        <v>4</v>
      </c>
      <c r="F139" s="15">
        <v>6</v>
      </c>
      <c r="G139" s="15" t="s">
        <v>2275</v>
      </c>
      <c r="H139" s="15">
        <v>0.8</v>
      </c>
      <c r="I139" s="15">
        <v>0.5</v>
      </c>
      <c r="J139" s="15">
        <v>9</v>
      </c>
      <c r="K139" s="15">
        <v>2213</v>
      </c>
    </row>
    <row r="140" spans="1:11">
      <c r="A140" s="31" t="s">
        <v>427</v>
      </c>
      <c r="B140" s="15" t="s">
        <v>2941</v>
      </c>
      <c r="C140" s="15">
        <v>90</v>
      </c>
      <c r="D140" s="15">
        <v>2</v>
      </c>
      <c r="E140" s="15">
        <v>6</v>
      </c>
      <c r="F140" s="15">
        <v>12</v>
      </c>
      <c r="G140" s="15" t="s">
        <v>2384</v>
      </c>
      <c r="H140" s="15">
        <v>2.6</v>
      </c>
      <c r="I140" s="15">
        <v>0.8</v>
      </c>
      <c r="J140" s="15">
        <v>13</v>
      </c>
      <c r="K140" s="15">
        <v>2228</v>
      </c>
    </row>
    <row r="141" spans="1:11">
      <c r="A141" s="31" t="s">
        <v>427</v>
      </c>
      <c r="B141" s="15" t="s">
        <v>2942</v>
      </c>
      <c r="C141" s="15">
        <v>190</v>
      </c>
      <c r="D141" s="15">
        <v>1</v>
      </c>
      <c r="E141" s="15">
        <v>12</v>
      </c>
      <c r="F141" s="15">
        <v>14</v>
      </c>
      <c r="G141" s="15" t="s">
        <v>2216</v>
      </c>
      <c r="H141" s="15">
        <v>6.6</v>
      </c>
      <c r="I141" s="15">
        <v>1.4</v>
      </c>
      <c r="J141" s="15">
        <v>28</v>
      </c>
      <c r="K141" s="15">
        <v>2239</v>
      </c>
    </row>
    <row r="142" spans="1:11">
      <c r="A142" s="31" t="s">
        <v>427</v>
      </c>
      <c r="B142" s="15" t="s">
        <v>2943</v>
      </c>
      <c r="C142" s="15">
        <v>160</v>
      </c>
      <c r="D142" s="15">
        <v>1</v>
      </c>
      <c r="E142" s="15">
        <v>10</v>
      </c>
      <c r="F142" s="15">
        <v>16</v>
      </c>
      <c r="G142" s="15" t="s">
        <v>2101</v>
      </c>
      <c r="H142" s="15">
        <v>6.2</v>
      </c>
      <c r="I142" s="15">
        <v>1.2</v>
      </c>
      <c r="J142" s="15">
        <v>24</v>
      </c>
      <c r="K142" s="15">
        <v>2242</v>
      </c>
    </row>
    <row r="143" spans="1:11">
      <c r="A143" s="31" t="s">
        <v>427</v>
      </c>
      <c r="B143" s="15" t="s">
        <v>2944</v>
      </c>
      <c r="C143" s="15">
        <v>240</v>
      </c>
      <c r="D143" s="15">
        <v>2</v>
      </c>
      <c r="E143" s="15">
        <v>15</v>
      </c>
      <c r="F143" s="15">
        <v>16</v>
      </c>
      <c r="G143" s="15" t="s">
        <v>2110</v>
      </c>
      <c r="H143" s="15">
        <v>8.9</v>
      </c>
      <c r="I143" s="15">
        <v>1.7</v>
      </c>
      <c r="J143" s="15">
        <v>32</v>
      </c>
      <c r="K143" s="15">
        <v>2259</v>
      </c>
    </row>
    <row r="144" spans="1:11">
      <c r="A144" s="31" t="s">
        <v>427</v>
      </c>
      <c r="B144" s="15" t="s">
        <v>2945</v>
      </c>
      <c r="C144" s="15">
        <v>280</v>
      </c>
      <c r="D144" s="15">
        <v>1</v>
      </c>
      <c r="E144" s="15">
        <v>18</v>
      </c>
      <c r="F144" s="15">
        <v>14</v>
      </c>
      <c r="G144" s="15" t="s">
        <v>2216</v>
      </c>
      <c r="H144" s="15">
        <v>9.8000000000000007</v>
      </c>
      <c r="I144" s="15">
        <v>2.1</v>
      </c>
      <c r="J144" s="15">
        <v>39</v>
      </c>
      <c r="K144" s="15">
        <v>2263</v>
      </c>
    </row>
    <row r="145" spans="1:11">
      <c r="A145" s="31" t="s">
        <v>427</v>
      </c>
      <c r="B145" s="15" t="s">
        <v>2946</v>
      </c>
      <c r="C145" s="15">
        <v>320</v>
      </c>
      <c r="D145" s="15">
        <v>3</v>
      </c>
      <c r="E145" s="15">
        <v>20</v>
      </c>
      <c r="F145" s="15">
        <v>16</v>
      </c>
      <c r="G145" s="15" t="s">
        <v>2101</v>
      </c>
      <c r="H145" s="15">
        <v>12.5</v>
      </c>
      <c r="I145" s="15">
        <v>2.6</v>
      </c>
      <c r="J145" s="15">
        <v>42</v>
      </c>
      <c r="K145" s="15">
        <v>2274</v>
      </c>
    </row>
    <row r="146" spans="1:11">
      <c r="A146" s="31" t="s">
        <v>427</v>
      </c>
      <c r="B146" s="15" t="s">
        <v>2947</v>
      </c>
      <c r="C146" s="15">
        <v>340</v>
      </c>
      <c r="D146" s="15">
        <v>3</v>
      </c>
      <c r="E146" s="15">
        <v>24</v>
      </c>
      <c r="F146" s="15">
        <v>16</v>
      </c>
      <c r="G146" s="15" t="s">
        <v>2110</v>
      </c>
      <c r="H146" s="15">
        <v>14.3</v>
      </c>
      <c r="I146" s="15">
        <v>3.1</v>
      </c>
      <c r="J146" s="15">
        <v>57</v>
      </c>
      <c r="K146" s="15">
        <v>2288</v>
      </c>
    </row>
    <row r="147" spans="1:11">
      <c r="A147" s="31" t="s">
        <v>427</v>
      </c>
      <c r="B147" s="15" t="s">
        <v>2948</v>
      </c>
      <c r="C147" s="15">
        <v>1680</v>
      </c>
      <c r="D147" s="15">
        <v>16</v>
      </c>
      <c r="E147" s="15" t="s">
        <v>2948</v>
      </c>
      <c r="F147" s="15">
        <v>8</v>
      </c>
      <c r="G147" s="15" t="s">
        <v>2275</v>
      </c>
      <c r="H147" s="15">
        <v>2.7</v>
      </c>
      <c r="I147" s="15">
        <v>1.3</v>
      </c>
      <c r="J147" s="15">
        <v>17</v>
      </c>
      <c r="K147" s="15">
        <v>2213</v>
      </c>
    </row>
    <row r="148" spans="1:11">
      <c r="A148" s="31" t="s">
        <v>427</v>
      </c>
      <c r="B148" s="15" t="s">
        <v>2949</v>
      </c>
      <c r="C148" s="15">
        <v>2321</v>
      </c>
      <c r="D148" s="15">
        <v>20</v>
      </c>
      <c r="E148" s="15" t="s">
        <v>2949</v>
      </c>
      <c r="F148" s="15">
        <v>10</v>
      </c>
      <c r="G148" s="15" t="s">
        <v>2110</v>
      </c>
      <c r="H148" s="15">
        <v>12.1</v>
      </c>
      <c r="I148" s="15">
        <v>1.9</v>
      </c>
      <c r="J148" s="15">
        <v>53</v>
      </c>
      <c r="K148" s="15">
        <v>2267</v>
      </c>
    </row>
    <row r="149" spans="1:11">
      <c r="A149" s="31" t="s">
        <v>422</v>
      </c>
      <c r="B149" s="15" t="s">
        <v>2950</v>
      </c>
      <c r="C149" s="15">
        <v>105</v>
      </c>
      <c r="D149" s="15">
        <v>1</v>
      </c>
      <c r="E149" s="15">
        <v>5</v>
      </c>
      <c r="F149" s="15">
        <v>8</v>
      </c>
      <c r="G149" s="15" t="s">
        <v>2155</v>
      </c>
      <c r="H149" s="15">
        <v>1.3</v>
      </c>
      <c r="I149" s="15">
        <v>0.7</v>
      </c>
      <c r="J149" s="15">
        <v>12</v>
      </c>
      <c r="K149" s="15">
        <v>2228</v>
      </c>
    </row>
    <row r="150" spans="1:11">
      <c r="A150" s="31" t="s">
        <v>422</v>
      </c>
      <c r="B150" s="15" t="s">
        <v>2951</v>
      </c>
      <c r="C150" s="15">
        <v>220</v>
      </c>
      <c r="D150" s="15">
        <v>1</v>
      </c>
      <c r="E150" s="15">
        <v>10</v>
      </c>
      <c r="F150" s="15">
        <v>15</v>
      </c>
      <c r="G150" s="15" t="s">
        <v>2226</v>
      </c>
      <c r="H150" s="15">
        <v>4.2</v>
      </c>
      <c r="I150" s="15">
        <v>1.1000000000000001</v>
      </c>
      <c r="J150" s="15">
        <v>24</v>
      </c>
      <c r="K150" s="15">
        <v>2249</v>
      </c>
    </row>
    <row r="151" spans="1:11">
      <c r="A151" s="31" t="s">
        <v>422</v>
      </c>
      <c r="B151" s="15" t="s">
        <v>2952</v>
      </c>
      <c r="C151" s="15">
        <v>120</v>
      </c>
      <c r="D151" s="15">
        <v>1</v>
      </c>
      <c r="E151" s="15">
        <v>6</v>
      </c>
      <c r="F151" s="15">
        <v>10</v>
      </c>
      <c r="G151" s="15" t="s">
        <v>2220</v>
      </c>
      <c r="H151" s="15">
        <v>2</v>
      </c>
      <c r="I151" s="15">
        <v>0.9</v>
      </c>
      <c r="J151" s="15">
        <v>18</v>
      </c>
      <c r="K151" s="15">
        <v>2257</v>
      </c>
    </row>
    <row r="152" spans="1:11">
      <c r="A152" s="31" t="s">
        <v>422</v>
      </c>
      <c r="B152" s="15" t="s">
        <v>2953</v>
      </c>
      <c r="C152" s="15">
        <v>210</v>
      </c>
      <c r="D152" s="15">
        <v>1</v>
      </c>
      <c r="E152" s="15">
        <v>8</v>
      </c>
      <c r="F152" s="15">
        <v>16</v>
      </c>
      <c r="G152" s="15" t="s">
        <v>2110</v>
      </c>
      <c r="H152" s="15">
        <v>4.8</v>
      </c>
      <c r="I152" s="15">
        <v>0.8</v>
      </c>
      <c r="J152" s="15">
        <v>32</v>
      </c>
      <c r="K152" s="15">
        <v>2271</v>
      </c>
    </row>
    <row r="153" spans="1:11">
      <c r="A153" s="31" t="s">
        <v>422</v>
      </c>
      <c r="B153" s="15" t="s">
        <v>2954</v>
      </c>
      <c r="C153" s="15">
        <v>360</v>
      </c>
      <c r="D153" s="15">
        <v>1</v>
      </c>
      <c r="E153" s="15">
        <v>15</v>
      </c>
      <c r="F153" s="15">
        <v>16</v>
      </c>
      <c r="G153" s="15" t="s">
        <v>2101</v>
      </c>
      <c r="H153" s="15">
        <v>9.4</v>
      </c>
      <c r="I153" s="15">
        <v>1.7</v>
      </c>
      <c r="J153" s="15">
        <v>40</v>
      </c>
      <c r="K153" s="15">
        <v>2272</v>
      </c>
    </row>
    <row r="154" spans="1:11">
      <c r="A154" s="31" t="s">
        <v>422</v>
      </c>
      <c r="B154" s="15" t="s">
        <v>2955</v>
      </c>
      <c r="C154" s="15">
        <v>560</v>
      </c>
      <c r="D154" s="15">
        <v>3</v>
      </c>
      <c r="E154" s="15">
        <v>6</v>
      </c>
      <c r="F154" s="15">
        <v>20</v>
      </c>
      <c r="G154" s="15" t="s">
        <v>2123</v>
      </c>
      <c r="H154" s="15">
        <v>3.9</v>
      </c>
      <c r="I154" s="15">
        <v>0.9</v>
      </c>
      <c r="J154" s="15">
        <v>17</v>
      </c>
      <c r="K154" s="15">
        <v>2271</v>
      </c>
    </row>
    <row r="155" spans="1:11">
      <c r="A155" s="31" t="s">
        <v>422</v>
      </c>
      <c r="B155" s="15" t="s">
        <v>2956</v>
      </c>
      <c r="C155" s="15">
        <v>600</v>
      </c>
      <c r="D155" s="15">
        <v>3</v>
      </c>
      <c r="E155" s="15">
        <v>8</v>
      </c>
      <c r="F155" s="15">
        <v>18</v>
      </c>
      <c r="G155" s="15" t="s">
        <v>2131</v>
      </c>
      <c r="H155" s="15">
        <v>5.0999999999999996</v>
      </c>
      <c r="I155" s="15">
        <v>1.1000000000000001</v>
      </c>
      <c r="J155" s="15">
        <v>23</v>
      </c>
      <c r="K155" s="15">
        <v>2276</v>
      </c>
    </row>
    <row r="156" spans="1:11">
      <c r="A156" s="31" t="s">
        <v>422</v>
      </c>
      <c r="B156" s="15" t="s">
        <v>2957</v>
      </c>
      <c r="C156" s="15">
        <v>790</v>
      </c>
      <c r="D156" s="15">
        <v>4</v>
      </c>
      <c r="E156" s="15">
        <v>14</v>
      </c>
      <c r="F156" s="15">
        <v>14</v>
      </c>
      <c r="G156" s="15" t="s">
        <v>2114</v>
      </c>
      <c r="H156" s="15">
        <v>6.7</v>
      </c>
      <c r="I156" s="15">
        <v>1.6</v>
      </c>
      <c r="J156" s="15">
        <v>40</v>
      </c>
      <c r="K156" s="15">
        <v>2277</v>
      </c>
    </row>
    <row r="157" spans="1:11">
      <c r="A157" s="31" t="s">
        <v>422</v>
      </c>
      <c r="B157" s="15" t="s">
        <v>2958</v>
      </c>
      <c r="C157" s="15">
        <v>840</v>
      </c>
      <c r="D157" s="15">
        <v>4</v>
      </c>
      <c r="E157" s="15">
        <v>16</v>
      </c>
      <c r="F157" s="15">
        <v>16</v>
      </c>
      <c r="G157" s="15" t="s">
        <v>2101</v>
      </c>
      <c r="H157" s="15">
        <v>10</v>
      </c>
      <c r="I157" s="15">
        <v>2</v>
      </c>
      <c r="J157" s="15">
        <v>46</v>
      </c>
      <c r="K157" s="15">
        <v>2284</v>
      </c>
    </row>
    <row r="158" spans="1:11">
      <c r="A158" s="31" t="s">
        <v>422</v>
      </c>
      <c r="B158" s="15" t="s">
        <v>2959</v>
      </c>
      <c r="C158" s="15">
        <v>975</v>
      </c>
      <c r="D158" s="15">
        <v>5</v>
      </c>
      <c r="E158" s="15">
        <v>20</v>
      </c>
      <c r="F158" s="15">
        <v>14</v>
      </c>
      <c r="G158" s="15" t="s">
        <v>2216</v>
      </c>
      <c r="H158" s="15">
        <v>11</v>
      </c>
      <c r="I158" s="15">
        <v>2.2999999999999998</v>
      </c>
      <c r="J158" s="15">
        <v>56</v>
      </c>
      <c r="K158" s="15">
        <v>2288</v>
      </c>
    </row>
    <row r="159" spans="1:11">
      <c r="A159" s="31" t="s">
        <v>422</v>
      </c>
      <c r="B159" s="15" t="s">
        <v>2960</v>
      </c>
      <c r="C159" s="15">
        <v>2310</v>
      </c>
      <c r="D159" s="15">
        <v>6</v>
      </c>
      <c r="E159" s="15">
        <v>25</v>
      </c>
      <c r="F159" s="15">
        <v>14</v>
      </c>
      <c r="G159" s="15" t="s">
        <v>2216</v>
      </c>
      <c r="H159" s="15">
        <v>13.7</v>
      </c>
      <c r="I159" s="15">
        <v>4.0999999999999996</v>
      </c>
      <c r="J159" s="15">
        <v>71</v>
      </c>
      <c r="K159" s="15">
        <v>2290</v>
      </c>
    </row>
    <row r="160" spans="1:11">
      <c r="A160" s="31" t="s">
        <v>422</v>
      </c>
      <c r="B160" s="15" t="s">
        <v>2961</v>
      </c>
      <c r="C160" s="15">
        <v>1600</v>
      </c>
      <c r="D160" s="15">
        <v>7</v>
      </c>
      <c r="E160" s="15">
        <v>30</v>
      </c>
      <c r="F160" s="15">
        <v>16</v>
      </c>
      <c r="G160" s="15" t="s">
        <v>2110</v>
      </c>
      <c r="H160" s="15">
        <v>17.899999999999999</v>
      </c>
      <c r="I160" s="15">
        <v>3.7</v>
      </c>
      <c r="J160" s="15">
        <v>85</v>
      </c>
      <c r="K160" s="15">
        <v>2303</v>
      </c>
    </row>
    <row r="161" spans="1:11">
      <c r="A161" s="31" t="s">
        <v>422</v>
      </c>
      <c r="B161" s="15" t="s">
        <v>2962</v>
      </c>
      <c r="C161" s="15">
        <v>1650</v>
      </c>
      <c r="D161" s="15">
        <v>9</v>
      </c>
      <c r="E161" s="15">
        <v>38</v>
      </c>
      <c r="F161" s="15">
        <v>18</v>
      </c>
      <c r="G161" s="15" t="s">
        <v>2131</v>
      </c>
      <c r="H161" s="15">
        <v>24.2</v>
      </c>
      <c r="I161" s="15">
        <v>5.6</v>
      </c>
      <c r="J161" s="15">
        <v>108</v>
      </c>
      <c r="K161" s="15">
        <v>2311</v>
      </c>
    </row>
    <row r="162" spans="1:11">
      <c r="A162" s="31" t="s">
        <v>3821</v>
      </c>
      <c r="B162" s="15" t="s">
        <v>2963</v>
      </c>
      <c r="C162" s="15">
        <v>257</v>
      </c>
      <c r="D162" s="15">
        <v>1</v>
      </c>
      <c r="E162" s="15">
        <v>6</v>
      </c>
      <c r="F162" s="15">
        <v>10</v>
      </c>
      <c r="G162" s="15" t="s">
        <v>2220</v>
      </c>
      <c r="H162" s="15">
        <v>1.9</v>
      </c>
      <c r="I162" s="15">
        <v>0.5</v>
      </c>
      <c r="J162" s="15">
        <v>7</v>
      </c>
      <c r="K162" s="15">
        <v>2251</v>
      </c>
    </row>
    <row r="163" spans="1:11">
      <c r="A163" s="31" t="s">
        <v>3821</v>
      </c>
      <c r="B163" s="15" t="s">
        <v>2964</v>
      </c>
      <c r="C163" s="15">
        <v>265</v>
      </c>
      <c r="D163" s="15">
        <v>1</v>
      </c>
      <c r="E163" s="15">
        <v>10</v>
      </c>
      <c r="F163" s="15">
        <v>12</v>
      </c>
      <c r="G163" s="15" t="s">
        <v>2384</v>
      </c>
      <c r="H163" s="15">
        <v>5.8</v>
      </c>
      <c r="I163" s="15">
        <v>1.1000000000000001</v>
      </c>
      <c r="J163" s="15">
        <v>14</v>
      </c>
      <c r="K163" s="15">
        <v>2253</v>
      </c>
    </row>
    <row r="164" spans="1:11">
      <c r="A164" s="31" t="s">
        <v>3821</v>
      </c>
      <c r="B164" s="15" t="s">
        <v>2965</v>
      </c>
      <c r="C164" s="15">
        <v>214</v>
      </c>
      <c r="D164" s="15">
        <v>1</v>
      </c>
      <c r="E164" s="15">
        <v>8</v>
      </c>
      <c r="F164" s="15">
        <v>18</v>
      </c>
      <c r="G164" s="15" t="s">
        <v>2131</v>
      </c>
      <c r="H164" s="15">
        <v>5</v>
      </c>
      <c r="I164" s="15">
        <v>0.6</v>
      </c>
      <c r="J164" s="15">
        <v>15</v>
      </c>
      <c r="K164" s="15">
        <v>2252</v>
      </c>
    </row>
    <row r="165" spans="1:11">
      <c r="A165" s="31" t="s">
        <v>3821</v>
      </c>
      <c r="B165" s="15" t="s">
        <v>2966</v>
      </c>
      <c r="C165" s="15">
        <v>185</v>
      </c>
      <c r="D165" s="15">
        <v>1</v>
      </c>
      <c r="E165" s="15">
        <v>12</v>
      </c>
      <c r="F165" s="15">
        <v>13</v>
      </c>
      <c r="G165" s="15" t="s">
        <v>2161</v>
      </c>
      <c r="H165" s="15">
        <v>5.8</v>
      </c>
      <c r="I165" s="15">
        <v>1.5</v>
      </c>
      <c r="J165" s="15">
        <v>22</v>
      </c>
      <c r="K165" s="15">
        <v>2257</v>
      </c>
    </row>
    <row r="166" spans="1:11">
      <c r="A166" s="31" t="s">
        <v>3821</v>
      </c>
      <c r="B166" s="15" t="s">
        <v>2967</v>
      </c>
      <c r="C166" s="15">
        <v>245</v>
      </c>
      <c r="D166" s="15">
        <v>1</v>
      </c>
      <c r="E166" s="15">
        <v>16</v>
      </c>
      <c r="F166" s="15">
        <v>18</v>
      </c>
      <c r="G166" s="15" t="s">
        <v>2285</v>
      </c>
      <c r="H166" s="15">
        <v>8.6999999999999993</v>
      </c>
      <c r="I166" s="15">
        <v>1.7</v>
      </c>
      <c r="J166" s="15">
        <v>38</v>
      </c>
      <c r="K166" s="15">
        <v>2264</v>
      </c>
    </row>
    <row r="167" spans="1:11">
      <c r="A167" s="31" t="s">
        <v>3821</v>
      </c>
      <c r="B167" s="15" t="s">
        <v>2968</v>
      </c>
      <c r="C167" s="15">
        <v>305</v>
      </c>
      <c r="D167" s="15">
        <v>1</v>
      </c>
      <c r="E167" s="15">
        <v>26</v>
      </c>
      <c r="F167" s="15">
        <v>16</v>
      </c>
      <c r="G167" s="15" t="s">
        <v>2110</v>
      </c>
      <c r="H167" s="15">
        <v>15.4</v>
      </c>
      <c r="I167" s="15">
        <v>2.1</v>
      </c>
      <c r="J167" s="15">
        <v>63</v>
      </c>
      <c r="K167" s="15">
        <v>2279</v>
      </c>
    </row>
    <row r="168" spans="1:11">
      <c r="A168" s="31" t="s">
        <v>3821</v>
      </c>
      <c r="B168" s="15" t="s">
        <v>2969</v>
      </c>
      <c r="C168" s="15">
        <v>490</v>
      </c>
      <c r="D168" s="15">
        <v>1</v>
      </c>
      <c r="E168" s="15">
        <v>35</v>
      </c>
      <c r="F168" s="15">
        <v>14</v>
      </c>
      <c r="G168" s="15" t="s">
        <v>2216</v>
      </c>
      <c r="H168" s="15">
        <v>19.100000000000001</v>
      </c>
      <c r="I168" s="15">
        <v>3.8</v>
      </c>
      <c r="J168" s="15">
        <v>104</v>
      </c>
      <c r="K168" s="15">
        <v>2296</v>
      </c>
    </row>
    <row r="169" spans="1:11">
      <c r="A169" s="31" t="s">
        <v>3821</v>
      </c>
      <c r="B169" s="15" t="s">
        <v>2970</v>
      </c>
      <c r="C169" s="15">
        <v>405</v>
      </c>
      <c r="D169" s="15">
        <v>1</v>
      </c>
      <c r="E169" s="15">
        <v>28</v>
      </c>
      <c r="F169" s="15">
        <v>16</v>
      </c>
      <c r="G169" s="15" t="s">
        <v>2101</v>
      </c>
      <c r="H169" s="15">
        <v>17.5</v>
      </c>
      <c r="I169" s="15">
        <v>2.4</v>
      </c>
      <c r="J169" s="15">
        <v>84</v>
      </c>
      <c r="K169" s="15">
        <v>2306</v>
      </c>
    </row>
    <row r="170" spans="1:11">
      <c r="A170" s="31" t="s">
        <v>3821</v>
      </c>
      <c r="B170" s="15" t="s">
        <v>2971</v>
      </c>
      <c r="C170" s="15">
        <v>260</v>
      </c>
      <c r="D170" s="15">
        <v>1</v>
      </c>
      <c r="E170" s="15">
        <v>18</v>
      </c>
      <c r="F170" s="15">
        <v>18</v>
      </c>
      <c r="G170" s="15" t="s">
        <v>2131</v>
      </c>
      <c r="H170" s="15">
        <v>11.4</v>
      </c>
      <c r="I170" s="15">
        <v>1.1000000000000001</v>
      </c>
      <c r="J170" s="15">
        <v>44</v>
      </c>
      <c r="K170" s="15">
        <v>2318</v>
      </c>
    </row>
    <row r="171" spans="1:11">
      <c r="A171" s="31" t="s">
        <v>3821</v>
      </c>
      <c r="B171" s="15" t="s">
        <v>2972</v>
      </c>
      <c r="C171" s="15">
        <v>290</v>
      </c>
      <c r="D171" s="15">
        <v>1</v>
      </c>
      <c r="E171" s="15">
        <v>20</v>
      </c>
      <c r="F171" s="15">
        <v>16</v>
      </c>
      <c r="G171" s="15" t="s">
        <v>2110</v>
      </c>
      <c r="H171" s="15">
        <v>11.9</v>
      </c>
      <c r="I171" s="15">
        <v>1.3</v>
      </c>
      <c r="J171" s="15">
        <v>52</v>
      </c>
      <c r="K171" s="15">
        <v>2326</v>
      </c>
    </row>
    <row r="172" spans="1:11">
      <c r="A172" s="31" t="s">
        <v>3821</v>
      </c>
      <c r="B172" s="15" t="s">
        <v>2973</v>
      </c>
      <c r="C172" s="15">
        <v>555</v>
      </c>
      <c r="D172" s="15">
        <v>1</v>
      </c>
      <c r="E172" s="15">
        <v>38</v>
      </c>
      <c r="F172" s="15">
        <v>16</v>
      </c>
      <c r="G172" s="15" t="s">
        <v>2110</v>
      </c>
      <c r="H172" s="15">
        <v>22.6</v>
      </c>
      <c r="I172" s="15">
        <v>3.1</v>
      </c>
      <c r="J172" s="15">
        <v>175</v>
      </c>
      <c r="K172" s="15">
        <v>2343</v>
      </c>
    </row>
    <row r="173" spans="1:11">
      <c r="A173" s="31" t="s">
        <v>3821</v>
      </c>
      <c r="B173" s="15" t="s">
        <v>2974</v>
      </c>
      <c r="C173" s="15">
        <v>355</v>
      </c>
      <c r="D173" s="15">
        <v>1</v>
      </c>
      <c r="E173" s="15">
        <v>25</v>
      </c>
      <c r="F173" s="15">
        <v>18</v>
      </c>
      <c r="G173" s="15" t="s">
        <v>2123</v>
      </c>
      <c r="H173" s="15">
        <v>16.3</v>
      </c>
      <c r="I173" s="15">
        <v>2.6</v>
      </c>
      <c r="J173" s="15">
        <v>98</v>
      </c>
      <c r="K173" s="15">
        <v>2351</v>
      </c>
    </row>
    <row r="174" spans="1:11">
      <c r="A174" s="31" t="s">
        <v>3821</v>
      </c>
      <c r="B174" s="15" t="s">
        <v>2975</v>
      </c>
      <c r="C174" s="15">
        <v>435</v>
      </c>
      <c r="D174" s="15">
        <v>1</v>
      </c>
      <c r="E174" s="15">
        <v>30</v>
      </c>
      <c r="F174" s="15">
        <v>16</v>
      </c>
      <c r="G174" s="15" t="s">
        <v>2101</v>
      </c>
      <c r="H174" s="15">
        <v>18.7</v>
      </c>
      <c r="I174" s="15">
        <v>3.3</v>
      </c>
      <c r="J174" s="15">
        <v>125</v>
      </c>
      <c r="K174" s="15">
        <v>2358</v>
      </c>
    </row>
    <row r="175" spans="1:11">
      <c r="A175" s="31" t="s">
        <v>3821</v>
      </c>
      <c r="B175" s="15" t="s">
        <v>2976</v>
      </c>
      <c r="C175" s="15">
        <v>575</v>
      </c>
      <c r="D175" s="15">
        <v>1</v>
      </c>
      <c r="E175" s="15">
        <v>40</v>
      </c>
      <c r="F175" s="15">
        <v>18</v>
      </c>
      <c r="G175" s="15" t="s">
        <v>2131</v>
      </c>
      <c r="H175" s="15">
        <v>25.4</v>
      </c>
      <c r="I175" s="15">
        <v>4.0999999999999996</v>
      </c>
      <c r="J175" s="15">
        <v>263</v>
      </c>
      <c r="K175" s="15">
        <v>2366</v>
      </c>
    </row>
    <row r="176" spans="1:11">
      <c r="A176" s="31" t="s">
        <v>430</v>
      </c>
      <c r="B176" s="15" t="s">
        <v>2977</v>
      </c>
      <c r="C176" s="15">
        <v>233</v>
      </c>
      <c r="D176" s="15">
        <v>3</v>
      </c>
      <c r="E176" s="15">
        <v>8</v>
      </c>
      <c r="F176" s="15">
        <v>10</v>
      </c>
      <c r="G176" s="15" t="s">
        <v>2096</v>
      </c>
      <c r="H176" s="15">
        <v>2.2000000000000002</v>
      </c>
      <c r="I176" s="15">
        <v>1.7</v>
      </c>
      <c r="J176" s="15">
        <v>52</v>
      </c>
      <c r="K176" s="15">
        <v>2231</v>
      </c>
    </row>
    <row r="177" spans="1:11">
      <c r="A177" s="31" t="s">
        <v>430</v>
      </c>
      <c r="B177" s="15" t="s">
        <v>2978</v>
      </c>
      <c r="C177" s="15">
        <v>289</v>
      </c>
      <c r="D177" s="15">
        <v>3</v>
      </c>
      <c r="E177" s="15">
        <v>10</v>
      </c>
      <c r="F177" s="15">
        <v>10</v>
      </c>
      <c r="G177" s="15" t="s">
        <v>2220</v>
      </c>
      <c r="H177" s="15">
        <v>3.3</v>
      </c>
      <c r="I177" s="15">
        <v>2</v>
      </c>
      <c r="J177" s="15">
        <v>64</v>
      </c>
      <c r="K177" s="15">
        <v>2236</v>
      </c>
    </row>
    <row r="178" spans="1:11">
      <c r="A178" s="31" t="s">
        <v>430</v>
      </c>
      <c r="B178" s="15" t="s">
        <v>2979</v>
      </c>
      <c r="C178" s="15">
        <v>339</v>
      </c>
      <c r="D178" s="15">
        <v>4</v>
      </c>
      <c r="E178" s="15">
        <v>12</v>
      </c>
      <c r="F178" s="15">
        <v>10</v>
      </c>
      <c r="G178" s="15" t="s">
        <v>2220</v>
      </c>
      <c r="H178" s="15">
        <v>3.9</v>
      </c>
      <c r="I178" s="15">
        <v>1.6</v>
      </c>
      <c r="J178" s="15">
        <v>68</v>
      </c>
      <c r="K178" s="15">
        <v>2238</v>
      </c>
    </row>
    <row r="179" spans="1:11">
      <c r="A179" s="31" t="s">
        <v>430</v>
      </c>
      <c r="B179" s="15" t="s">
        <v>2980</v>
      </c>
      <c r="C179" s="15">
        <v>371</v>
      </c>
      <c r="D179" s="15">
        <v>5</v>
      </c>
      <c r="E179" s="15">
        <v>13</v>
      </c>
      <c r="F179" s="15">
        <v>12</v>
      </c>
      <c r="G179" s="15" t="s">
        <v>62</v>
      </c>
      <c r="H179" s="15">
        <v>4.8</v>
      </c>
      <c r="I179" s="15">
        <v>2.1</v>
      </c>
      <c r="J179" s="15">
        <v>78</v>
      </c>
      <c r="K179" s="15">
        <v>2241</v>
      </c>
    </row>
    <row r="180" spans="1:11">
      <c r="A180" s="31" t="s">
        <v>430</v>
      </c>
      <c r="B180" s="15" t="s">
        <v>2981</v>
      </c>
      <c r="C180" s="15">
        <v>461</v>
      </c>
      <c r="D180" s="15">
        <v>5</v>
      </c>
      <c r="E180" s="15">
        <v>16</v>
      </c>
      <c r="F180" s="15">
        <v>15</v>
      </c>
      <c r="G180" s="15" t="s">
        <v>2226</v>
      </c>
      <c r="H180" s="15">
        <v>6.8</v>
      </c>
      <c r="I180" s="15">
        <v>3</v>
      </c>
      <c r="J180" s="15">
        <v>100</v>
      </c>
      <c r="K180" s="15">
        <v>2248</v>
      </c>
    </row>
    <row r="181" spans="1:11">
      <c r="A181" s="31" t="s">
        <v>430</v>
      </c>
      <c r="B181" s="15" t="s">
        <v>2982</v>
      </c>
      <c r="C181" s="15">
        <v>522</v>
      </c>
      <c r="D181" s="15">
        <v>6</v>
      </c>
      <c r="E181" s="15">
        <v>18</v>
      </c>
      <c r="F181" s="15">
        <v>10</v>
      </c>
      <c r="G181" s="15" t="s">
        <v>2106</v>
      </c>
      <c r="H181" s="15">
        <v>7.2</v>
      </c>
      <c r="I181" s="15">
        <v>3.7</v>
      </c>
      <c r="J181" s="15">
        <v>116</v>
      </c>
      <c r="K181" s="15">
        <v>2254</v>
      </c>
    </row>
    <row r="182" spans="1:11">
      <c r="A182" s="31" t="s">
        <v>430</v>
      </c>
      <c r="B182" s="15" t="s">
        <v>2983</v>
      </c>
      <c r="C182" s="15">
        <v>636</v>
      </c>
      <c r="D182" s="15">
        <v>8</v>
      </c>
      <c r="E182" s="15">
        <v>22</v>
      </c>
      <c r="F182" s="15">
        <v>14</v>
      </c>
      <c r="G182" s="15" t="s">
        <v>2114</v>
      </c>
      <c r="H182" s="15">
        <v>10.5</v>
      </c>
      <c r="I182" s="15">
        <v>4.4000000000000004</v>
      </c>
      <c r="J182" s="15">
        <v>140</v>
      </c>
      <c r="K182" s="15">
        <v>2260</v>
      </c>
    </row>
    <row r="183" spans="1:11">
      <c r="A183" s="31" t="s">
        <v>430</v>
      </c>
      <c r="B183" s="15" t="s">
        <v>2984</v>
      </c>
      <c r="C183" s="15">
        <v>814</v>
      </c>
      <c r="D183" s="15">
        <v>9</v>
      </c>
      <c r="E183" s="15">
        <v>28</v>
      </c>
      <c r="F183" s="15">
        <v>14</v>
      </c>
      <c r="G183" s="15" t="s">
        <v>2287</v>
      </c>
      <c r="H183" s="15">
        <v>14.5</v>
      </c>
      <c r="I183" s="15">
        <v>6</v>
      </c>
      <c r="J183" s="15">
        <v>183</v>
      </c>
      <c r="K183" s="15">
        <v>2267</v>
      </c>
    </row>
    <row r="184" spans="1:11">
      <c r="A184" s="31" t="s">
        <v>430</v>
      </c>
      <c r="B184" s="15" t="s">
        <v>2985</v>
      </c>
      <c r="C184" s="15">
        <v>919</v>
      </c>
      <c r="D184" s="15">
        <v>10</v>
      </c>
      <c r="E184" s="15">
        <v>32</v>
      </c>
      <c r="F184" s="15">
        <v>12</v>
      </c>
      <c r="G184" s="15" t="s">
        <v>2384</v>
      </c>
      <c r="H184" s="15">
        <v>14.1</v>
      </c>
      <c r="I184" s="15">
        <v>5.7</v>
      </c>
      <c r="J184" s="15">
        <v>198</v>
      </c>
      <c r="K184" s="15">
        <v>2283</v>
      </c>
    </row>
    <row r="185" spans="1:11">
      <c r="A185" s="31" t="s">
        <v>430</v>
      </c>
      <c r="B185" s="15" t="s">
        <v>2986</v>
      </c>
      <c r="C185" s="15">
        <v>174</v>
      </c>
      <c r="D185" s="15">
        <v>2</v>
      </c>
      <c r="E185" s="15">
        <v>6</v>
      </c>
      <c r="F185" s="15">
        <v>15</v>
      </c>
      <c r="G185" s="15" t="s">
        <v>2226</v>
      </c>
      <c r="H185" s="15">
        <v>2.5</v>
      </c>
      <c r="I185" s="15">
        <v>1.3</v>
      </c>
      <c r="J185" s="15">
        <v>39</v>
      </c>
      <c r="K185" s="15">
        <v>2251</v>
      </c>
    </row>
    <row r="186" spans="1:11">
      <c r="A186" s="31" t="s">
        <v>430</v>
      </c>
      <c r="B186" s="15" t="s">
        <v>2987</v>
      </c>
      <c r="C186" s="15">
        <v>340</v>
      </c>
      <c r="D186" s="15">
        <v>2</v>
      </c>
      <c r="E186" s="15">
        <v>12</v>
      </c>
      <c r="F186" s="15">
        <v>13</v>
      </c>
      <c r="G186" s="15" t="s">
        <v>2161</v>
      </c>
      <c r="H186" s="15">
        <v>5.9</v>
      </c>
      <c r="I186" s="15">
        <v>1.7</v>
      </c>
      <c r="J186" s="15">
        <v>69</v>
      </c>
      <c r="K186" s="15">
        <v>2258</v>
      </c>
    </row>
    <row r="187" spans="1:11">
      <c r="A187" s="31" t="s">
        <v>430</v>
      </c>
      <c r="B187" s="15" t="s">
        <v>2988</v>
      </c>
      <c r="C187" s="15">
        <v>423</v>
      </c>
      <c r="D187" s="15">
        <v>2</v>
      </c>
      <c r="E187" s="15">
        <v>15</v>
      </c>
      <c r="F187" s="15">
        <v>18</v>
      </c>
      <c r="G187" s="15" t="s">
        <v>2285</v>
      </c>
      <c r="H187" s="15">
        <v>8.1999999999999993</v>
      </c>
      <c r="I187" s="15">
        <v>1.9</v>
      </c>
      <c r="J187" s="15">
        <v>85</v>
      </c>
      <c r="K187" s="15">
        <v>2265</v>
      </c>
    </row>
    <row r="188" spans="1:11">
      <c r="A188" s="31" t="s">
        <v>430</v>
      </c>
      <c r="B188" s="15" t="s">
        <v>2989</v>
      </c>
      <c r="C188" s="15">
        <v>565</v>
      </c>
      <c r="D188" s="15">
        <v>2</v>
      </c>
      <c r="E188" s="15">
        <v>20</v>
      </c>
      <c r="F188" s="15">
        <v>14</v>
      </c>
      <c r="G188" s="15" t="s">
        <v>2216</v>
      </c>
      <c r="H188" s="15">
        <v>10.9</v>
      </c>
      <c r="I188" s="15">
        <v>2.7</v>
      </c>
      <c r="J188" s="15">
        <v>114</v>
      </c>
      <c r="K188" s="15">
        <v>2273</v>
      </c>
    </row>
    <row r="189" spans="1:11">
      <c r="A189" s="31" t="s">
        <v>433</v>
      </c>
      <c r="B189" s="15" t="s">
        <v>2990</v>
      </c>
      <c r="C189" s="15">
        <v>432</v>
      </c>
      <c r="D189" s="15">
        <v>3</v>
      </c>
      <c r="E189" s="15">
        <v>8</v>
      </c>
      <c r="F189" s="15">
        <v>6</v>
      </c>
      <c r="G189" s="15" t="s">
        <v>2275</v>
      </c>
      <c r="H189" s="15">
        <v>1.6</v>
      </c>
      <c r="I189" s="15">
        <v>1.9</v>
      </c>
      <c r="J189" s="15">
        <v>51</v>
      </c>
      <c r="K189" s="15">
        <v>2240</v>
      </c>
    </row>
    <row r="190" spans="1:11">
      <c r="A190" s="31" t="s">
        <v>433</v>
      </c>
      <c r="B190" s="15" t="s">
        <v>2991</v>
      </c>
      <c r="C190" s="15">
        <v>591</v>
      </c>
      <c r="D190" s="15">
        <v>3</v>
      </c>
      <c r="E190" s="15">
        <v>10</v>
      </c>
      <c r="F190" s="15">
        <v>12</v>
      </c>
      <c r="G190" s="15" t="s">
        <v>62</v>
      </c>
      <c r="H190" s="15">
        <v>3.7</v>
      </c>
      <c r="I190" s="15">
        <v>2.7</v>
      </c>
      <c r="J190" s="15">
        <v>65</v>
      </c>
      <c r="K190" s="15">
        <v>2246</v>
      </c>
    </row>
    <row r="191" spans="1:11">
      <c r="A191" s="31" t="s">
        <v>433</v>
      </c>
      <c r="B191" s="15" t="s">
        <v>2992</v>
      </c>
      <c r="C191" s="15">
        <v>547</v>
      </c>
      <c r="D191" s="15">
        <v>4</v>
      </c>
      <c r="E191" s="15">
        <v>12</v>
      </c>
      <c r="F191" s="15">
        <v>10</v>
      </c>
      <c r="G191" s="15" t="s">
        <v>396</v>
      </c>
      <c r="H191" s="15">
        <v>2.2000000000000002</v>
      </c>
      <c r="I191" s="15">
        <v>2.4</v>
      </c>
      <c r="J191" s="15">
        <v>77</v>
      </c>
      <c r="K191" s="15">
        <v>2251</v>
      </c>
    </row>
    <row r="192" spans="1:11">
      <c r="A192" s="31" t="s">
        <v>433</v>
      </c>
      <c r="B192" s="15" t="s">
        <v>2993</v>
      </c>
      <c r="C192" s="15">
        <v>665</v>
      </c>
      <c r="D192" s="15">
        <v>3</v>
      </c>
      <c r="E192" s="15">
        <v>16</v>
      </c>
      <c r="F192" s="15">
        <v>13</v>
      </c>
      <c r="G192" s="15" t="s">
        <v>2161</v>
      </c>
      <c r="H192" s="15">
        <v>7.8</v>
      </c>
      <c r="I192" s="15">
        <v>3.5</v>
      </c>
      <c r="J192" s="15">
        <v>105</v>
      </c>
      <c r="K192" s="15">
        <v>2259</v>
      </c>
    </row>
    <row r="193" spans="1:11">
      <c r="A193" s="31" t="s">
        <v>433</v>
      </c>
      <c r="B193" s="15" t="s">
        <v>2994</v>
      </c>
      <c r="C193" s="15">
        <v>770</v>
      </c>
      <c r="D193" s="15">
        <v>4</v>
      </c>
      <c r="E193" s="15">
        <v>20</v>
      </c>
      <c r="F193" s="15">
        <v>12</v>
      </c>
      <c r="G193" s="15" t="s">
        <v>62</v>
      </c>
      <c r="H193" s="15">
        <v>7.4</v>
      </c>
      <c r="I193" s="15">
        <v>3.2</v>
      </c>
      <c r="J193" s="15">
        <v>120</v>
      </c>
      <c r="K193" s="15">
        <v>2268</v>
      </c>
    </row>
    <row r="194" spans="1:11">
      <c r="A194" s="31" t="s">
        <v>433</v>
      </c>
      <c r="B194" s="15" t="s">
        <v>2995</v>
      </c>
      <c r="C194" s="15">
        <v>980</v>
      </c>
      <c r="D194" s="15">
        <v>4</v>
      </c>
      <c r="E194" s="15">
        <v>24</v>
      </c>
      <c r="F194" s="15">
        <v>14</v>
      </c>
      <c r="G194" s="15" t="s">
        <v>2287</v>
      </c>
      <c r="H194" s="15">
        <v>12.4</v>
      </c>
      <c r="I194" s="15">
        <v>3.4</v>
      </c>
      <c r="J194" s="15">
        <v>139</v>
      </c>
      <c r="K194" s="15">
        <v>2274</v>
      </c>
    </row>
    <row r="195" spans="1:11">
      <c r="A195" s="31" t="s">
        <v>433</v>
      </c>
      <c r="B195" s="15" t="s">
        <v>2996</v>
      </c>
      <c r="C195" s="15">
        <v>698</v>
      </c>
      <c r="D195" s="15">
        <v>3</v>
      </c>
      <c r="E195" s="15">
        <v>14</v>
      </c>
      <c r="F195" s="15">
        <v>16</v>
      </c>
      <c r="G195" s="15" t="s">
        <v>2110</v>
      </c>
      <c r="H195" s="15">
        <v>8.3000000000000007</v>
      </c>
      <c r="I195" s="15">
        <v>1.2</v>
      </c>
      <c r="J195" s="15">
        <v>83</v>
      </c>
      <c r="K195" s="15">
        <v>2282</v>
      </c>
    </row>
    <row r="196" spans="1:11">
      <c r="A196" s="31" t="s">
        <v>433</v>
      </c>
      <c r="B196" s="15" t="s">
        <v>2997</v>
      </c>
      <c r="C196" s="15">
        <v>174</v>
      </c>
      <c r="D196" s="15">
        <v>1</v>
      </c>
      <c r="E196" s="15">
        <v>6</v>
      </c>
      <c r="F196" s="15">
        <v>18</v>
      </c>
      <c r="G196" s="15" t="s">
        <v>2131</v>
      </c>
      <c r="H196" s="15">
        <v>3.8</v>
      </c>
      <c r="I196" s="15">
        <v>1.3</v>
      </c>
      <c r="J196" s="15">
        <v>26</v>
      </c>
      <c r="K196" s="15">
        <v>2265</v>
      </c>
    </row>
    <row r="197" spans="1:11">
      <c r="A197" s="31" t="s">
        <v>433</v>
      </c>
      <c r="B197" s="15" t="s">
        <v>2998</v>
      </c>
      <c r="C197" s="15">
        <v>400</v>
      </c>
      <c r="D197" s="15">
        <v>1</v>
      </c>
      <c r="E197" s="15">
        <v>14</v>
      </c>
      <c r="F197" s="15">
        <v>16</v>
      </c>
      <c r="G197" s="15" t="s">
        <v>2110</v>
      </c>
      <c r="H197" s="15">
        <v>8.4</v>
      </c>
      <c r="I197" s="15">
        <v>2.2999999999999998</v>
      </c>
      <c r="J197" s="15">
        <v>60</v>
      </c>
      <c r="K197" s="15">
        <v>2269</v>
      </c>
    </row>
    <row r="198" spans="1:11">
      <c r="A198" s="31" t="s">
        <v>433</v>
      </c>
      <c r="B198" s="15" t="s">
        <v>2999</v>
      </c>
      <c r="C198" s="15">
        <v>507</v>
      </c>
      <c r="D198" s="15">
        <v>1</v>
      </c>
      <c r="E198" s="15">
        <v>18</v>
      </c>
      <c r="F198" s="15">
        <v>16</v>
      </c>
      <c r="G198" s="15" t="s">
        <v>2101</v>
      </c>
      <c r="H198" s="15">
        <v>11.3</v>
      </c>
      <c r="I198" s="15">
        <v>2.2999999999999998</v>
      </c>
      <c r="J198" s="15">
        <v>76</v>
      </c>
      <c r="K198" s="15">
        <v>2278</v>
      </c>
    </row>
    <row r="199" spans="1:11" s="71" customFormat="1">
      <c r="A199" s="31" t="s">
        <v>433</v>
      </c>
      <c r="B199" s="71" t="s">
        <v>3874</v>
      </c>
      <c r="C199" s="71">
        <v>513</v>
      </c>
      <c r="D199" s="71">
        <v>1</v>
      </c>
      <c r="E199" s="71">
        <v>38</v>
      </c>
      <c r="F199" s="71">
        <v>16</v>
      </c>
      <c r="G199" s="71" t="s">
        <v>2101</v>
      </c>
      <c r="H199" s="71">
        <v>23.8</v>
      </c>
      <c r="I199" s="71">
        <v>4.7</v>
      </c>
      <c r="J199" s="71">
        <v>69</v>
      </c>
      <c r="K199" s="71">
        <v>2336</v>
      </c>
    </row>
    <row r="200" spans="1:11" s="71" customFormat="1">
      <c r="A200" s="31" t="s">
        <v>433</v>
      </c>
      <c r="B200" s="71" t="s">
        <v>3875</v>
      </c>
      <c r="C200" s="71">
        <v>215</v>
      </c>
      <c r="D200" s="71">
        <v>1</v>
      </c>
      <c r="E200" s="71">
        <v>29</v>
      </c>
      <c r="F200" s="71">
        <v>16</v>
      </c>
      <c r="G200" s="71" t="s">
        <v>2110</v>
      </c>
      <c r="H200" s="71">
        <v>17.3</v>
      </c>
      <c r="I200" s="71">
        <v>2</v>
      </c>
      <c r="J200" s="71">
        <v>29</v>
      </c>
      <c r="K200" s="71">
        <v>2343</v>
      </c>
    </row>
    <row r="201" spans="1:11" s="71" customFormat="1">
      <c r="A201" s="31" t="s">
        <v>433</v>
      </c>
      <c r="B201" s="71" t="s">
        <v>3876</v>
      </c>
      <c r="C201" s="71">
        <v>482</v>
      </c>
      <c r="D201" s="71">
        <v>1</v>
      </c>
      <c r="E201" s="71">
        <v>30</v>
      </c>
      <c r="F201" s="71">
        <v>16</v>
      </c>
      <c r="G201" s="71" t="s">
        <v>2110</v>
      </c>
      <c r="H201" s="71">
        <v>17.8</v>
      </c>
      <c r="I201" s="71">
        <v>2.8</v>
      </c>
      <c r="J201" s="71">
        <v>72</v>
      </c>
      <c r="K201" s="71">
        <v>2347</v>
      </c>
    </row>
    <row r="202" spans="1:11">
      <c r="A202" s="31" t="s">
        <v>435</v>
      </c>
      <c r="B202" s="15" t="s">
        <v>3000</v>
      </c>
      <c r="C202" s="15">
        <v>170</v>
      </c>
      <c r="D202" s="15">
        <v>1</v>
      </c>
      <c r="E202" s="15">
        <v>6</v>
      </c>
      <c r="F202" s="15">
        <v>14</v>
      </c>
      <c r="G202" s="15" t="s">
        <v>2216</v>
      </c>
      <c r="H202" s="15">
        <v>3.3</v>
      </c>
      <c r="I202" s="15">
        <v>0.8</v>
      </c>
      <c r="J202" s="15">
        <v>35</v>
      </c>
      <c r="K202" s="15">
        <v>2236</v>
      </c>
    </row>
    <row r="203" spans="1:11">
      <c r="A203" s="31" t="s">
        <v>435</v>
      </c>
      <c r="B203" s="15" t="s">
        <v>3001</v>
      </c>
      <c r="C203" s="15">
        <v>230</v>
      </c>
      <c r="D203" s="15">
        <v>1</v>
      </c>
      <c r="E203" s="15">
        <v>8</v>
      </c>
      <c r="F203" s="15">
        <v>14</v>
      </c>
      <c r="G203" s="15" t="s">
        <v>2216</v>
      </c>
      <c r="H203" s="15">
        <v>4.3</v>
      </c>
      <c r="I203" s="15">
        <v>1.5</v>
      </c>
      <c r="J203" s="15">
        <v>50</v>
      </c>
      <c r="K203" s="15">
        <v>2240</v>
      </c>
    </row>
    <row r="204" spans="1:11">
      <c r="A204" s="31" t="s">
        <v>435</v>
      </c>
      <c r="B204" s="15" t="s">
        <v>3002</v>
      </c>
      <c r="C204" s="15">
        <v>282</v>
      </c>
      <c r="D204" s="15">
        <v>1</v>
      </c>
      <c r="E204" s="15">
        <v>10</v>
      </c>
      <c r="F204" s="15">
        <v>14</v>
      </c>
      <c r="G204" s="15" t="s">
        <v>2216</v>
      </c>
      <c r="H204" s="15">
        <v>5.4</v>
      </c>
      <c r="I204" s="15">
        <v>1.3</v>
      </c>
      <c r="J204" s="15">
        <v>57</v>
      </c>
      <c r="K204" s="15">
        <v>2242</v>
      </c>
    </row>
    <row r="205" spans="1:11">
      <c r="A205" s="31" t="s">
        <v>435</v>
      </c>
      <c r="B205" s="15" t="s">
        <v>3003</v>
      </c>
      <c r="C205" s="15">
        <v>346</v>
      </c>
      <c r="D205" s="15">
        <v>1</v>
      </c>
      <c r="E205" s="15">
        <v>12</v>
      </c>
      <c r="F205" s="15">
        <v>16</v>
      </c>
      <c r="G205" s="15" t="s">
        <v>2110</v>
      </c>
      <c r="H205" s="15">
        <v>7.1</v>
      </c>
      <c r="I205" s="15">
        <v>2.2999999999999998</v>
      </c>
      <c r="J205" s="15">
        <v>75</v>
      </c>
      <c r="K205" s="15">
        <v>2251</v>
      </c>
    </row>
    <row r="206" spans="1:11">
      <c r="A206" s="31" t="s">
        <v>435</v>
      </c>
      <c r="B206" s="15" t="s">
        <v>3004</v>
      </c>
      <c r="C206" s="15">
        <v>406</v>
      </c>
      <c r="D206" s="15">
        <v>1</v>
      </c>
      <c r="E206" s="15">
        <v>14</v>
      </c>
      <c r="F206" s="15">
        <v>16</v>
      </c>
      <c r="G206" s="15" t="s">
        <v>2110</v>
      </c>
      <c r="H206" s="15">
        <v>8.3000000000000007</v>
      </c>
      <c r="I206" s="15">
        <v>2.9</v>
      </c>
      <c r="J206" s="15">
        <v>91</v>
      </c>
      <c r="K206" s="15">
        <v>2253</v>
      </c>
    </row>
    <row r="207" spans="1:11">
      <c r="A207" s="31" t="s">
        <v>435</v>
      </c>
      <c r="B207" s="15" t="s">
        <v>3005</v>
      </c>
      <c r="C207" s="15">
        <v>431</v>
      </c>
      <c r="D207" s="15">
        <v>1</v>
      </c>
      <c r="E207" s="15">
        <v>15</v>
      </c>
      <c r="F207" s="15">
        <v>16</v>
      </c>
      <c r="G207" s="15" t="s">
        <v>2110</v>
      </c>
      <c r="H207" s="15">
        <v>8.9</v>
      </c>
      <c r="I207" s="15">
        <v>2.8</v>
      </c>
      <c r="J207" s="15">
        <v>93</v>
      </c>
      <c r="K207" s="15">
        <v>2264</v>
      </c>
    </row>
    <row r="208" spans="1:11">
      <c r="A208" s="31" t="s">
        <v>435</v>
      </c>
      <c r="B208" s="15" t="s">
        <v>3006</v>
      </c>
      <c r="C208" s="15">
        <v>461</v>
      </c>
      <c r="D208" s="15">
        <v>1</v>
      </c>
      <c r="E208" s="15">
        <v>16</v>
      </c>
      <c r="F208" s="15">
        <v>16</v>
      </c>
      <c r="G208" s="15" t="s">
        <v>2101</v>
      </c>
      <c r="H208" s="15">
        <v>10</v>
      </c>
      <c r="I208" s="15">
        <v>3</v>
      </c>
      <c r="J208" s="15">
        <v>101</v>
      </c>
      <c r="K208" s="15">
        <v>2267</v>
      </c>
    </row>
    <row r="209" spans="1:11">
      <c r="A209" s="31" t="s">
        <v>435</v>
      </c>
      <c r="B209" s="15" t="s">
        <v>3007</v>
      </c>
      <c r="C209" s="15">
        <v>516</v>
      </c>
      <c r="D209" s="15">
        <v>1</v>
      </c>
      <c r="E209" s="15">
        <v>18</v>
      </c>
      <c r="F209" s="15">
        <v>18</v>
      </c>
      <c r="G209" s="15" t="s">
        <v>2131</v>
      </c>
      <c r="H209" s="15">
        <v>11.5</v>
      </c>
      <c r="I209" s="15">
        <v>3.1</v>
      </c>
      <c r="J209" s="15">
        <v>110</v>
      </c>
      <c r="K209" s="15">
        <v>2273</v>
      </c>
    </row>
    <row r="210" spans="1:11">
      <c r="A210" s="31" t="s">
        <v>435</v>
      </c>
      <c r="B210" s="15" t="s">
        <v>3008</v>
      </c>
      <c r="C210" s="15">
        <v>568</v>
      </c>
      <c r="D210" s="15">
        <v>1</v>
      </c>
      <c r="E210" s="15">
        <v>20</v>
      </c>
      <c r="F210" s="15">
        <v>16</v>
      </c>
      <c r="G210" s="15" t="s">
        <v>2110</v>
      </c>
      <c r="H210" s="15">
        <v>11.9</v>
      </c>
      <c r="I210" s="15">
        <v>2.9</v>
      </c>
      <c r="J210" s="15">
        <v>117</v>
      </c>
      <c r="K210" s="15">
        <v>2281</v>
      </c>
    </row>
    <row r="211" spans="1:11">
      <c r="A211" s="31" t="s">
        <v>435</v>
      </c>
      <c r="B211" s="15" t="s">
        <v>3009</v>
      </c>
      <c r="C211" s="15">
        <v>851</v>
      </c>
      <c r="D211" s="15">
        <v>1</v>
      </c>
      <c r="E211" s="15">
        <v>30</v>
      </c>
      <c r="F211" s="15">
        <v>14</v>
      </c>
      <c r="G211" s="15" t="s">
        <v>2216</v>
      </c>
      <c r="H211" s="15">
        <v>16.399999999999999</v>
      </c>
      <c r="I211" s="15">
        <v>4.3</v>
      </c>
      <c r="J211" s="15">
        <v>175</v>
      </c>
      <c r="K211" s="15">
        <v>2302</v>
      </c>
    </row>
    <row r="212" spans="1:11">
      <c r="A212" s="31" t="s">
        <v>3480</v>
      </c>
      <c r="B212" s="15" t="s">
        <v>3010</v>
      </c>
      <c r="C212" s="15">
        <v>200</v>
      </c>
      <c r="D212" s="15">
        <v>1</v>
      </c>
      <c r="E212" s="15">
        <v>10</v>
      </c>
      <c r="F212" s="15">
        <v>12</v>
      </c>
      <c r="G212" s="15" t="s">
        <v>2384</v>
      </c>
      <c r="H212" s="15">
        <v>4.4000000000000004</v>
      </c>
      <c r="I212" s="15">
        <v>1.3</v>
      </c>
      <c r="J212" s="15">
        <v>38</v>
      </c>
      <c r="K212" s="15">
        <v>2255</v>
      </c>
    </row>
    <row r="213" spans="1:11">
      <c r="A213" s="31" t="s">
        <v>3480</v>
      </c>
      <c r="B213" s="15" t="s">
        <v>3011</v>
      </c>
      <c r="C213" s="15">
        <v>135</v>
      </c>
      <c r="D213" s="15">
        <v>1</v>
      </c>
      <c r="E213" s="15">
        <v>6</v>
      </c>
      <c r="F213" s="15">
        <v>8</v>
      </c>
      <c r="G213" s="15" t="s">
        <v>2155</v>
      </c>
      <c r="H213" s="15">
        <v>1.5</v>
      </c>
      <c r="I213" s="15">
        <v>0.8</v>
      </c>
      <c r="J213" s="15">
        <v>100</v>
      </c>
      <c r="K213" s="15">
        <v>2255</v>
      </c>
    </row>
    <row r="214" spans="1:11">
      <c r="A214" s="31" t="s">
        <v>3480</v>
      </c>
      <c r="B214" s="15" t="s">
        <v>3012</v>
      </c>
      <c r="C214" s="15">
        <v>100</v>
      </c>
      <c r="D214" s="15">
        <v>1</v>
      </c>
      <c r="E214" s="15">
        <v>6</v>
      </c>
      <c r="F214" s="15">
        <v>6</v>
      </c>
      <c r="G214" s="15" t="s">
        <v>2275</v>
      </c>
      <c r="H214" s="15">
        <v>1.2</v>
      </c>
      <c r="I214" s="15">
        <v>0.8</v>
      </c>
      <c r="J214" s="15">
        <v>21</v>
      </c>
      <c r="K214" s="15">
        <v>2257</v>
      </c>
    </row>
    <row r="215" spans="1:11">
      <c r="A215" s="31" t="s">
        <v>3480</v>
      </c>
      <c r="B215" s="15" t="s">
        <v>3013</v>
      </c>
      <c r="C215" s="15">
        <v>120</v>
      </c>
      <c r="D215" s="15">
        <v>1</v>
      </c>
      <c r="E215" s="15">
        <v>6</v>
      </c>
      <c r="F215" s="15">
        <v>10</v>
      </c>
      <c r="G215" s="15" t="s">
        <v>2220</v>
      </c>
      <c r="H215" s="15">
        <v>2</v>
      </c>
      <c r="I215" s="15">
        <v>0.9</v>
      </c>
      <c r="J215" s="15">
        <v>27</v>
      </c>
      <c r="K215" s="15">
        <v>2257</v>
      </c>
    </row>
    <row r="216" spans="1:11">
      <c r="A216" s="31" t="s">
        <v>3480</v>
      </c>
      <c r="B216" s="15" t="s">
        <v>3014</v>
      </c>
      <c r="C216" s="15">
        <v>225</v>
      </c>
      <c r="D216" s="15">
        <v>1</v>
      </c>
      <c r="E216" s="15">
        <v>10</v>
      </c>
      <c r="F216" s="15">
        <v>14</v>
      </c>
      <c r="G216" s="15" t="s">
        <v>2216</v>
      </c>
      <c r="H216" s="15">
        <v>5.5</v>
      </c>
      <c r="I216" s="15">
        <v>1.2</v>
      </c>
      <c r="J216" s="15">
        <v>68</v>
      </c>
      <c r="K216" s="15">
        <v>2257</v>
      </c>
    </row>
    <row r="217" spans="1:11">
      <c r="A217" s="31" t="s">
        <v>3480</v>
      </c>
      <c r="B217" s="15" t="s">
        <v>3015</v>
      </c>
      <c r="C217" s="15">
        <v>225</v>
      </c>
      <c r="D217" s="15">
        <v>1</v>
      </c>
      <c r="E217" s="15">
        <v>6</v>
      </c>
      <c r="F217" s="15">
        <v>8</v>
      </c>
      <c r="G217" s="15" t="s">
        <v>2155</v>
      </c>
      <c r="H217" s="15">
        <v>1.5</v>
      </c>
      <c r="I217" s="15">
        <v>1.5</v>
      </c>
      <c r="J217" s="15">
        <v>82</v>
      </c>
      <c r="K217" s="15">
        <v>2257</v>
      </c>
    </row>
    <row r="218" spans="1:11">
      <c r="A218" s="31" t="s">
        <v>3480</v>
      </c>
      <c r="B218" s="15" t="s">
        <v>3016</v>
      </c>
      <c r="C218" s="15">
        <v>375</v>
      </c>
      <c r="D218" s="15">
        <v>1</v>
      </c>
      <c r="E218" s="15">
        <v>10</v>
      </c>
      <c r="F218" s="15">
        <v>10</v>
      </c>
      <c r="G218" s="15" t="s">
        <v>2220</v>
      </c>
      <c r="H218" s="15">
        <v>3.3</v>
      </c>
      <c r="I218" s="15">
        <v>1</v>
      </c>
      <c r="J218" s="15">
        <v>68</v>
      </c>
      <c r="K218" s="15">
        <v>2262</v>
      </c>
    </row>
    <row r="219" spans="1:11">
      <c r="A219" s="31" t="s">
        <v>3480</v>
      </c>
      <c r="B219" s="15" t="s">
        <v>3017</v>
      </c>
      <c r="C219" s="15">
        <v>790</v>
      </c>
      <c r="D219" s="15">
        <v>2</v>
      </c>
      <c r="E219" s="15">
        <v>16</v>
      </c>
      <c r="F219" s="15">
        <v>14</v>
      </c>
      <c r="G219" s="15" t="s">
        <v>2226</v>
      </c>
      <c r="H219" s="15">
        <v>6.7</v>
      </c>
      <c r="I219" s="15">
        <v>2</v>
      </c>
      <c r="J219" s="15">
        <v>113</v>
      </c>
      <c r="K219" s="15">
        <v>2273</v>
      </c>
    </row>
    <row r="220" spans="1:11">
      <c r="A220" s="31" t="s">
        <v>3480</v>
      </c>
      <c r="B220" s="15" t="s">
        <v>3018</v>
      </c>
      <c r="C220" s="15">
        <v>145</v>
      </c>
      <c r="D220" s="15">
        <v>10</v>
      </c>
      <c r="E220" s="15" t="s">
        <v>2909</v>
      </c>
      <c r="F220" s="15">
        <v>8</v>
      </c>
      <c r="G220" s="15" t="s">
        <v>2092</v>
      </c>
      <c r="H220" s="15">
        <v>3.9</v>
      </c>
      <c r="I220" s="15">
        <v>2.4</v>
      </c>
      <c r="J220" s="15">
        <v>213</v>
      </c>
      <c r="K220" s="15">
        <v>2278</v>
      </c>
    </row>
    <row r="221" spans="1:11" s="85" customFormat="1">
      <c r="A221" s="31" t="s">
        <v>424</v>
      </c>
      <c r="B221" s="85" t="s">
        <v>3019</v>
      </c>
      <c r="C221" s="85">
        <v>174</v>
      </c>
      <c r="D221" s="85">
        <v>1</v>
      </c>
      <c r="E221" s="85">
        <v>8</v>
      </c>
      <c r="F221" s="85">
        <v>12</v>
      </c>
      <c r="G221" s="85" t="s">
        <v>2384</v>
      </c>
      <c r="H221" s="85">
        <v>3.5</v>
      </c>
      <c r="I221" s="85">
        <v>0.9</v>
      </c>
      <c r="J221" s="85">
        <v>26</v>
      </c>
      <c r="K221" s="85">
        <v>2239</v>
      </c>
    </row>
    <row r="222" spans="1:11" s="85" customFormat="1">
      <c r="A222" s="31" t="s">
        <v>424</v>
      </c>
      <c r="B222" s="85" t="s">
        <v>3020</v>
      </c>
      <c r="C222" s="85">
        <v>213</v>
      </c>
      <c r="D222" s="85">
        <v>1</v>
      </c>
      <c r="E222" s="85">
        <v>10</v>
      </c>
      <c r="F222" s="85">
        <v>14</v>
      </c>
      <c r="G222" s="85" t="s">
        <v>2287</v>
      </c>
      <c r="H222" s="85">
        <v>5.0999999999999996</v>
      </c>
      <c r="I222" s="85">
        <v>0.8</v>
      </c>
      <c r="J222" s="85">
        <v>32</v>
      </c>
      <c r="K222" s="85">
        <v>2243</v>
      </c>
    </row>
    <row r="223" spans="1:11" s="85" customFormat="1">
      <c r="A223" s="31" t="s">
        <v>424</v>
      </c>
      <c r="B223" s="85" t="s">
        <v>3021</v>
      </c>
      <c r="C223" s="85">
        <v>258</v>
      </c>
      <c r="D223" s="85">
        <v>1</v>
      </c>
      <c r="E223" s="85">
        <v>12</v>
      </c>
      <c r="F223" s="85">
        <v>13</v>
      </c>
      <c r="G223" s="85" t="s">
        <v>2161</v>
      </c>
      <c r="H223" s="85">
        <v>5.8</v>
      </c>
      <c r="I223" s="85">
        <v>1.1000000000000001</v>
      </c>
      <c r="J223" s="85">
        <v>39</v>
      </c>
      <c r="K223" s="85">
        <v>2246</v>
      </c>
    </row>
    <row r="224" spans="1:11" s="85" customFormat="1">
      <c r="A224" s="31" t="s">
        <v>424</v>
      </c>
      <c r="B224" s="85" t="s">
        <v>3022</v>
      </c>
      <c r="C224" s="85">
        <v>303</v>
      </c>
      <c r="D224" s="85">
        <v>1</v>
      </c>
      <c r="E224" s="85">
        <v>14</v>
      </c>
      <c r="F224" s="85">
        <v>16</v>
      </c>
      <c r="G224" s="85" t="s">
        <v>2110</v>
      </c>
      <c r="H224" s="85">
        <v>8.3000000000000007</v>
      </c>
      <c r="I224" s="85">
        <v>1.4</v>
      </c>
      <c r="J224" s="85">
        <v>45</v>
      </c>
      <c r="K224" s="85">
        <v>2251</v>
      </c>
    </row>
    <row r="225" spans="1:12" s="85" customFormat="1">
      <c r="A225" s="31" t="s">
        <v>424</v>
      </c>
      <c r="B225" s="85" t="s">
        <v>3023</v>
      </c>
      <c r="C225" s="85">
        <v>347</v>
      </c>
      <c r="D225" s="85">
        <v>1</v>
      </c>
      <c r="E225" s="85">
        <v>16</v>
      </c>
      <c r="F225" s="85">
        <v>16</v>
      </c>
      <c r="G225" s="85" t="s">
        <v>2110</v>
      </c>
      <c r="H225" s="85">
        <v>9.5</v>
      </c>
      <c r="I225" s="85">
        <v>1.6</v>
      </c>
      <c r="J225" s="85">
        <v>52</v>
      </c>
      <c r="K225" s="85">
        <v>2253</v>
      </c>
    </row>
    <row r="226" spans="1:12" s="85" customFormat="1">
      <c r="A226" s="31" t="s">
        <v>424</v>
      </c>
      <c r="B226" s="85" t="s">
        <v>3024</v>
      </c>
      <c r="C226" s="85">
        <v>389</v>
      </c>
      <c r="D226" s="85">
        <v>1</v>
      </c>
      <c r="E226" s="85">
        <v>18</v>
      </c>
      <c r="F226" s="85">
        <v>14</v>
      </c>
      <c r="G226" s="85" t="s">
        <v>2216</v>
      </c>
      <c r="H226" s="85">
        <v>9.8000000000000007</v>
      </c>
      <c r="I226" s="85">
        <v>1.7</v>
      </c>
      <c r="J226" s="85">
        <v>58</v>
      </c>
      <c r="K226" s="85">
        <v>2257</v>
      </c>
    </row>
    <row r="227" spans="1:12">
      <c r="A227" s="31" t="s">
        <v>424</v>
      </c>
      <c r="B227" s="85" t="s">
        <v>3025</v>
      </c>
      <c r="C227" s="85">
        <v>423</v>
      </c>
      <c r="D227" s="85">
        <v>1</v>
      </c>
      <c r="E227" s="85">
        <v>20</v>
      </c>
      <c r="F227" s="85">
        <v>14</v>
      </c>
      <c r="G227" s="85" t="s">
        <v>2216</v>
      </c>
      <c r="H227" s="85">
        <v>10.9</v>
      </c>
      <c r="I227" s="85">
        <v>1.3</v>
      </c>
      <c r="J227" s="85">
        <v>63</v>
      </c>
      <c r="K227" s="85">
        <v>2268</v>
      </c>
      <c r="L227" s="85"/>
    </row>
    <row r="228" spans="1:12">
      <c r="A228" s="31" t="s">
        <v>424</v>
      </c>
      <c r="B228" s="85" t="s">
        <v>3026</v>
      </c>
      <c r="C228" s="85">
        <v>528</v>
      </c>
      <c r="D228" s="85">
        <v>1</v>
      </c>
      <c r="E228" s="85">
        <v>25</v>
      </c>
      <c r="F228" s="85">
        <v>16</v>
      </c>
      <c r="G228" s="85" t="s">
        <v>2101</v>
      </c>
      <c r="H228" s="85">
        <v>15.6</v>
      </c>
      <c r="I228" s="85">
        <v>1.6</v>
      </c>
      <c r="J228" s="85">
        <v>79</v>
      </c>
      <c r="K228" s="85">
        <v>2274</v>
      </c>
      <c r="L228" s="85"/>
    </row>
    <row r="229" spans="1:12">
      <c r="A229" s="31" t="s">
        <v>424</v>
      </c>
      <c r="B229" s="85" t="s">
        <v>3027</v>
      </c>
      <c r="C229" s="85">
        <v>653</v>
      </c>
      <c r="D229" s="85">
        <v>1</v>
      </c>
      <c r="E229" s="85">
        <v>30</v>
      </c>
      <c r="F229" s="85">
        <v>16</v>
      </c>
      <c r="G229" s="85" t="s">
        <v>2110</v>
      </c>
      <c r="H229" s="85">
        <v>17.8</v>
      </c>
      <c r="I229" s="85">
        <v>3.2</v>
      </c>
      <c r="J229" s="85">
        <v>98</v>
      </c>
      <c r="K229" s="85">
        <v>2286</v>
      </c>
      <c r="L229" s="85"/>
    </row>
    <row r="230" spans="1:12">
      <c r="A230" s="31" t="s">
        <v>424</v>
      </c>
      <c r="B230" s="85" t="s">
        <v>3028</v>
      </c>
      <c r="C230" s="85">
        <v>681</v>
      </c>
      <c r="D230" s="85">
        <v>1</v>
      </c>
      <c r="E230" s="85">
        <v>32</v>
      </c>
      <c r="F230" s="85">
        <v>16</v>
      </c>
      <c r="G230" s="85" t="s">
        <v>2110</v>
      </c>
      <c r="H230" s="85">
        <v>19</v>
      </c>
      <c r="I230" s="85">
        <v>2.4</v>
      </c>
      <c r="J230" s="85">
        <v>102</v>
      </c>
      <c r="K230" s="85">
        <v>2294</v>
      </c>
      <c r="L230" s="85"/>
    </row>
    <row r="231" spans="1:12">
      <c r="A231" s="31" t="s">
        <v>424</v>
      </c>
      <c r="B231" s="85" t="s">
        <v>3029</v>
      </c>
      <c r="C231" s="85">
        <v>732</v>
      </c>
      <c r="D231" s="85">
        <v>1</v>
      </c>
      <c r="E231" s="85">
        <v>34</v>
      </c>
      <c r="F231" s="85">
        <v>14</v>
      </c>
      <c r="G231" s="85" t="s">
        <v>2216</v>
      </c>
      <c r="H231" s="85">
        <v>18.600000000000001</v>
      </c>
      <c r="I231" s="85">
        <v>3.1</v>
      </c>
      <c r="J231" s="85">
        <v>110</v>
      </c>
      <c r="K231" s="85">
        <v>2310</v>
      </c>
      <c r="L231" s="85"/>
    </row>
    <row r="232" spans="1:12">
      <c r="A232" s="31" t="s">
        <v>424</v>
      </c>
      <c r="B232" s="85" t="s">
        <v>3030</v>
      </c>
      <c r="C232" s="85">
        <v>813</v>
      </c>
      <c r="D232" s="85">
        <v>1</v>
      </c>
      <c r="E232" s="85">
        <v>38</v>
      </c>
      <c r="F232" s="85">
        <v>14</v>
      </c>
      <c r="G232" s="85" t="s">
        <v>2287</v>
      </c>
      <c r="H232" s="85">
        <v>19.600000000000001</v>
      </c>
      <c r="I232" s="85">
        <v>3.3</v>
      </c>
      <c r="J232" s="85">
        <v>122</v>
      </c>
      <c r="K232" s="85">
        <v>2325</v>
      </c>
      <c r="L232" s="85"/>
    </row>
    <row r="233" spans="1:12">
      <c r="A233" s="31" t="s">
        <v>424</v>
      </c>
      <c r="B233" s="85" t="s">
        <v>3031</v>
      </c>
      <c r="C233" s="85">
        <v>811</v>
      </c>
      <c r="D233" s="85">
        <v>1</v>
      </c>
      <c r="E233" s="85">
        <v>38</v>
      </c>
      <c r="F233" s="85">
        <v>18</v>
      </c>
      <c r="G233" s="85" t="s">
        <v>2285</v>
      </c>
      <c r="H233" s="85">
        <v>20.8</v>
      </c>
      <c r="I233" s="85">
        <v>3</v>
      </c>
      <c r="J233" s="85">
        <v>122</v>
      </c>
      <c r="K233" s="85">
        <v>2331</v>
      </c>
      <c r="L233" s="85"/>
    </row>
    <row r="234" spans="1:12">
      <c r="A234" s="31" t="s">
        <v>424</v>
      </c>
      <c r="B234" s="85" t="s">
        <v>3032</v>
      </c>
      <c r="C234" s="85">
        <v>846</v>
      </c>
      <c r="D234" s="85">
        <v>1</v>
      </c>
      <c r="E234" s="85">
        <v>40</v>
      </c>
      <c r="F234" s="85">
        <v>14</v>
      </c>
      <c r="G234" s="85" t="s">
        <v>2216</v>
      </c>
      <c r="H234" s="85">
        <v>21.9</v>
      </c>
      <c r="I234" s="85">
        <v>3.2</v>
      </c>
      <c r="J234" s="85">
        <v>127</v>
      </c>
      <c r="K234" s="85">
        <v>2339</v>
      </c>
      <c r="L234" s="85"/>
    </row>
    <row r="235" spans="1:12">
      <c r="A235" s="31" t="s">
        <v>424</v>
      </c>
      <c r="B235" s="85" t="s">
        <v>3994</v>
      </c>
      <c r="C235" s="15">
        <v>328</v>
      </c>
      <c r="D235" s="15">
        <v>1</v>
      </c>
      <c r="E235" s="15">
        <v>20</v>
      </c>
      <c r="F235" s="15">
        <v>18</v>
      </c>
      <c r="G235" s="15" t="s">
        <v>2131</v>
      </c>
      <c r="H235" s="15">
        <v>12.7</v>
      </c>
      <c r="I235" s="15">
        <v>1.6</v>
      </c>
      <c r="J235" s="85">
        <v>49</v>
      </c>
      <c r="K235" s="85">
        <v>2341</v>
      </c>
    </row>
    <row r="236" spans="1:12">
      <c r="A236" s="31" t="s">
        <v>424</v>
      </c>
      <c r="B236" s="85" t="s">
        <v>3995</v>
      </c>
      <c r="C236" s="15">
        <v>760</v>
      </c>
      <c r="D236" s="15">
        <v>1</v>
      </c>
      <c r="E236" s="15">
        <v>35</v>
      </c>
      <c r="F236" s="15">
        <v>16</v>
      </c>
      <c r="G236" s="15" t="s">
        <v>2110</v>
      </c>
      <c r="H236" s="15">
        <v>20.8</v>
      </c>
      <c r="I236" s="15">
        <v>3.6</v>
      </c>
      <c r="J236" s="85">
        <v>114</v>
      </c>
      <c r="K236" s="85">
        <v>2345</v>
      </c>
    </row>
    <row r="237" spans="1:12">
      <c r="A237" s="31" t="s">
        <v>424</v>
      </c>
      <c r="B237" s="85" t="s">
        <v>3996</v>
      </c>
      <c r="C237" s="15">
        <v>513</v>
      </c>
      <c r="D237" s="15">
        <v>1</v>
      </c>
      <c r="E237" s="15">
        <v>24</v>
      </c>
      <c r="F237" s="15">
        <v>18</v>
      </c>
      <c r="G237" s="15" t="s">
        <v>2131</v>
      </c>
      <c r="H237" s="15">
        <v>15.2</v>
      </c>
      <c r="I237" s="15">
        <v>1.9</v>
      </c>
      <c r="J237" s="85">
        <v>77</v>
      </c>
      <c r="K237" s="85">
        <v>2350</v>
      </c>
    </row>
    <row r="238" spans="1:12">
      <c r="A238" s="31" t="s">
        <v>424</v>
      </c>
      <c r="B238" s="85" t="s">
        <v>3997</v>
      </c>
      <c r="C238" s="15">
        <v>763</v>
      </c>
      <c r="D238" s="15">
        <v>1</v>
      </c>
      <c r="E238" s="15">
        <v>36</v>
      </c>
      <c r="F238" s="15">
        <v>16</v>
      </c>
      <c r="G238" s="15" t="s">
        <v>2101</v>
      </c>
      <c r="H238" s="15">
        <v>22.5</v>
      </c>
      <c r="I238" s="15">
        <v>2.5</v>
      </c>
      <c r="J238" s="85">
        <v>114</v>
      </c>
      <c r="K238" s="85">
        <v>2359</v>
      </c>
    </row>
    <row r="239" spans="1:12">
      <c r="A239" s="31" t="s">
        <v>424</v>
      </c>
      <c r="B239" s="85" t="s">
        <v>3998</v>
      </c>
      <c r="C239" s="15">
        <v>719</v>
      </c>
      <c r="D239" s="15">
        <v>1</v>
      </c>
      <c r="E239" s="15">
        <v>38</v>
      </c>
      <c r="F239" s="15">
        <v>18</v>
      </c>
      <c r="G239" s="15" t="s">
        <v>2131</v>
      </c>
      <c r="H239" s="15">
        <v>24.2</v>
      </c>
      <c r="I239" s="15">
        <v>3.5</v>
      </c>
      <c r="J239" s="85">
        <v>108</v>
      </c>
      <c r="K239" s="85">
        <v>2364</v>
      </c>
    </row>
    <row r="240" spans="1:12">
      <c r="A240" s="31" t="s">
        <v>424</v>
      </c>
      <c r="B240" s="85" t="s">
        <v>3999</v>
      </c>
      <c r="C240" s="15">
        <v>1059</v>
      </c>
      <c r="D240" s="15">
        <v>1</v>
      </c>
      <c r="E240" s="15">
        <v>40</v>
      </c>
      <c r="F240" s="15">
        <v>16</v>
      </c>
      <c r="G240" s="15" t="s">
        <v>2101</v>
      </c>
      <c r="H240" s="15">
        <v>25</v>
      </c>
      <c r="I240" s="15">
        <v>2.9</v>
      </c>
      <c r="J240" s="85">
        <v>159</v>
      </c>
      <c r="K240" s="85">
        <v>2366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6"/>
  <sheetViews>
    <sheetView topLeftCell="A404" workbookViewId="0">
      <selection activeCell="B10" sqref="B10"/>
    </sheetView>
  </sheetViews>
  <sheetFormatPr defaultColWidth="9.140625" defaultRowHeight="15"/>
  <cols>
    <col min="1" max="1" width="10.7109375" style="15" bestFit="1" customWidth="1"/>
    <col min="2" max="2" width="21" style="15" bestFit="1" customWidth="1"/>
    <col min="3" max="3" width="10" style="15" bestFit="1" customWidth="1"/>
    <col min="4" max="4" width="22" style="15" bestFit="1" customWidth="1"/>
    <col min="5" max="5" width="29.140625" style="15" bestFit="1" customWidth="1"/>
    <col min="6" max="6" width="14.28515625" style="15" bestFit="1" customWidth="1"/>
    <col min="7" max="7" width="10.28515625" style="15" bestFit="1" customWidth="1"/>
    <col min="8" max="8" width="5" style="15" bestFit="1" customWidth="1"/>
    <col min="9" max="9" width="4.28515625" style="15" bestFit="1" customWidth="1"/>
    <col min="10" max="12" width="4" style="15" bestFit="1" customWidth="1"/>
    <col min="13" max="29" width="3" style="15" bestFit="1" customWidth="1"/>
    <col min="30" max="49" width="5" style="15" bestFit="1" customWidth="1"/>
    <col min="50" max="16384" width="9.140625" style="15"/>
  </cols>
  <sheetData>
    <row r="1" spans="1:49" s="14" customFormat="1">
      <c r="A1" s="14" t="s">
        <v>3033</v>
      </c>
      <c r="B1" s="14" t="s">
        <v>3034</v>
      </c>
      <c r="C1" s="14" t="s">
        <v>947</v>
      </c>
      <c r="D1" s="14" t="s">
        <v>3035</v>
      </c>
      <c r="E1" s="14" t="s">
        <v>3563</v>
      </c>
      <c r="F1" s="14" t="s">
        <v>952</v>
      </c>
      <c r="G1" s="14" t="s">
        <v>1599</v>
      </c>
      <c r="H1" s="14" t="s">
        <v>953</v>
      </c>
      <c r="I1" s="14" t="s">
        <v>3037</v>
      </c>
      <c r="AD1" s="14" t="s">
        <v>3644</v>
      </c>
    </row>
    <row r="2" spans="1:49">
      <c r="A2" s="15" t="s">
        <v>3038</v>
      </c>
      <c r="B2" s="15" t="s">
        <v>3039</v>
      </c>
      <c r="C2" s="15">
        <v>10</v>
      </c>
      <c r="D2" s="15">
        <v>1</v>
      </c>
      <c r="E2" s="15">
        <v>1</v>
      </c>
      <c r="F2" s="15">
        <v>0.1</v>
      </c>
      <c r="G2" s="15">
        <v>0.5</v>
      </c>
      <c r="H2" s="15">
        <v>2100</v>
      </c>
      <c r="I2" s="15" t="s">
        <v>397</v>
      </c>
      <c r="J2" s="15">
        <v>1</v>
      </c>
      <c r="K2" s="15">
        <v>1</v>
      </c>
      <c r="L2" s="15">
        <v>1</v>
      </c>
      <c r="M2" s="15">
        <v>1</v>
      </c>
      <c r="N2" s="15">
        <v>1</v>
      </c>
      <c r="O2" s="15">
        <v>1</v>
      </c>
      <c r="P2" s="15">
        <v>1</v>
      </c>
      <c r="Q2" s="15">
        <v>1</v>
      </c>
      <c r="R2" s="15">
        <v>1</v>
      </c>
      <c r="S2" s="15">
        <v>1</v>
      </c>
      <c r="T2" s="15">
        <v>1</v>
      </c>
      <c r="U2" s="15">
        <v>1</v>
      </c>
      <c r="V2" s="15">
        <v>1</v>
      </c>
      <c r="W2" s="15">
        <v>1</v>
      </c>
      <c r="X2" s="15">
        <v>1</v>
      </c>
      <c r="Y2" s="15">
        <v>1</v>
      </c>
      <c r="Z2" s="15">
        <v>1</v>
      </c>
      <c r="AA2" s="15">
        <v>1</v>
      </c>
      <c r="AB2" s="15">
        <v>1</v>
      </c>
      <c r="AC2" s="15">
        <v>1</v>
      </c>
      <c r="AD2" s="15">
        <v>1.5</v>
      </c>
      <c r="AE2" s="15">
        <v>1.5</v>
      </c>
      <c r="AF2" s="15">
        <v>1.5</v>
      </c>
      <c r="AG2" s="15">
        <v>1.5</v>
      </c>
      <c r="AH2" s="15">
        <v>1.5</v>
      </c>
      <c r="AI2" s="15">
        <v>1.5</v>
      </c>
      <c r="AJ2" s="15">
        <v>1.5</v>
      </c>
      <c r="AK2" s="15">
        <v>1.5</v>
      </c>
      <c r="AL2" s="15">
        <v>1.5</v>
      </c>
      <c r="AM2" s="15">
        <v>1.5</v>
      </c>
      <c r="AN2" s="15">
        <v>1.5</v>
      </c>
      <c r="AO2" s="15">
        <v>1.5</v>
      </c>
      <c r="AP2" s="15">
        <v>1.5</v>
      </c>
      <c r="AQ2" s="15">
        <v>1.5</v>
      </c>
      <c r="AR2" s="15">
        <v>1.5</v>
      </c>
      <c r="AS2" s="15">
        <v>1.5</v>
      </c>
      <c r="AT2" s="15">
        <v>1.5</v>
      </c>
      <c r="AU2" s="15">
        <v>1.5</v>
      </c>
      <c r="AV2" s="15">
        <v>1.5</v>
      </c>
      <c r="AW2" s="15">
        <v>1.5</v>
      </c>
    </row>
    <row r="3" spans="1:49">
      <c r="A3" s="15" t="s">
        <v>422</v>
      </c>
      <c r="B3" s="15" t="s">
        <v>3040</v>
      </c>
      <c r="C3" s="15">
        <v>294</v>
      </c>
      <c r="D3" s="15">
        <v>10</v>
      </c>
      <c r="E3" s="15">
        <v>1</v>
      </c>
      <c r="F3" s="15">
        <v>1.2</v>
      </c>
      <c r="G3" s="15">
        <v>3</v>
      </c>
      <c r="H3" s="15">
        <v>2228</v>
      </c>
      <c r="I3" s="15" t="s">
        <v>397</v>
      </c>
      <c r="J3" s="15">
        <v>8</v>
      </c>
      <c r="K3" s="15">
        <v>8</v>
      </c>
      <c r="L3" s="15">
        <v>8</v>
      </c>
      <c r="M3" s="15">
        <v>8</v>
      </c>
      <c r="N3" s="15">
        <v>8</v>
      </c>
      <c r="O3" s="15">
        <v>8</v>
      </c>
      <c r="P3" s="15">
        <v>8</v>
      </c>
      <c r="Q3" s="15">
        <v>8</v>
      </c>
      <c r="R3" s="15">
        <v>8</v>
      </c>
      <c r="S3" s="15">
        <v>7</v>
      </c>
      <c r="T3" s="15">
        <v>7</v>
      </c>
      <c r="U3" s="15">
        <v>7</v>
      </c>
      <c r="V3" s="15">
        <v>7</v>
      </c>
      <c r="W3" s="15">
        <v>7</v>
      </c>
      <c r="X3" s="15">
        <v>7</v>
      </c>
      <c r="Y3" s="15">
        <v>7</v>
      </c>
      <c r="Z3" s="15">
        <v>7</v>
      </c>
      <c r="AA3" s="15">
        <v>7</v>
      </c>
      <c r="AB3" s="15">
        <v>7</v>
      </c>
      <c r="AC3" s="15">
        <v>7</v>
      </c>
      <c r="AD3" s="15">
        <v>11.5</v>
      </c>
      <c r="AE3" s="15">
        <v>11.5</v>
      </c>
      <c r="AF3" s="15">
        <v>11.5</v>
      </c>
      <c r="AG3" s="15">
        <v>11.5</v>
      </c>
      <c r="AH3" s="15">
        <v>11.5</v>
      </c>
      <c r="AI3" s="15">
        <v>11.5</v>
      </c>
      <c r="AJ3" s="15">
        <v>11.5</v>
      </c>
      <c r="AK3" s="15">
        <v>11.5</v>
      </c>
      <c r="AL3" s="15">
        <v>11.5</v>
      </c>
      <c r="AM3" s="15">
        <v>10</v>
      </c>
      <c r="AN3" s="15">
        <v>10</v>
      </c>
      <c r="AO3" s="15">
        <v>10</v>
      </c>
      <c r="AP3" s="15">
        <v>10</v>
      </c>
      <c r="AQ3" s="15">
        <v>10</v>
      </c>
      <c r="AR3" s="15">
        <v>10</v>
      </c>
      <c r="AS3" s="15">
        <v>10</v>
      </c>
      <c r="AT3" s="15">
        <v>10</v>
      </c>
      <c r="AU3" s="15">
        <v>10</v>
      </c>
      <c r="AV3" s="15">
        <v>10</v>
      </c>
      <c r="AW3" s="15">
        <v>10</v>
      </c>
    </row>
    <row r="4" spans="1:49">
      <c r="A4" s="74" t="s">
        <v>422</v>
      </c>
      <c r="B4" s="15" t="s">
        <v>3041</v>
      </c>
      <c r="C4" s="15">
        <v>367</v>
      </c>
      <c r="D4" s="15">
        <v>25</v>
      </c>
      <c r="E4" s="15">
        <v>2</v>
      </c>
      <c r="F4" s="15">
        <v>1.4</v>
      </c>
      <c r="G4" s="15">
        <v>8</v>
      </c>
      <c r="H4" s="15">
        <v>2239</v>
      </c>
      <c r="I4" s="15" t="s">
        <v>395</v>
      </c>
      <c r="J4" s="15">
        <v>10</v>
      </c>
      <c r="K4" s="15">
        <v>10</v>
      </c>
      <c r="L4" s="15">
        <v>10</v>
      </c>
      <c r="M4" s="15">
        <v>10</v>
      </c>
      <c r="N4" s="15">
        <v>10</v>
      </c>
      <c r="O4" s="15">
        <v>10</v>
      </c>
      <c r="P4" s="15">
        <v>10</v>
      </c>
      <c r="Q4" s="15">
        <v>9</v>
      </c>
      <c r="R4" s="15">
        <v>9</v>
      </c>
      <c r="S4" s="15">
        <v>9</v>
      </c>
      <c r="T4" s="15">
        <v>9</v>
      </c>
      <c r="U4" s="15">
        <v>9</v>
      </c>
      <c r="V4" s="15">
        <v>9</v>
      </c>
      <c r="W4" s="15">
        <v>9</v>
      </c>
      <c r="X4" s="15">
        <v>9</v>
      </c>
      <c r="Y4" s="15">
        <v>9</v>
      </c>
      <c r="Z4" s="15">
        <v>9</v>
      </c>
      <c r="AA4" s="15">
        <v>9</v>
      </c>
      <c r="AB4" s="15">
        <v>9</v>
      </c>
      <c r="AC4" s="15">
        <v>9</v>
      </c>
      <c r="AD4" s="15">
        <v>7</v>
      </c>
      <c r="AE4" s="15">
        <v>7</v>
      </c>
      <c r="AF4" s="15">
        <v>7</v>
      </c>
      <c r="AG4" s="15">
        <v>7</v>
      </c>
      <c r="AH4" s="15">
        <v>7</v>
      </c>
      <c r="AI4" s="15">
        <v>7</v>
      </c>
      <c r="AJ4" s="15">
        <v>7</v>
      </c>
      <c r="AK4" s="15">
        <v>6.5</v>
      </c>
      <c r="AL4" s="15">
        <v>6.5</v>
      </c>
      <c r="AM4" s="15">
        <v>6.5</v>
      </c>
      <c r="AN4" s="15">
        <v>6.5</v>
      </c>
      <c r="AO4" s="15">
        <v>6.5</v>
      </c>
      <c r="AP4" s="15">
        <v>6.5</v>
      </c>
      <c r="AQ4" s="15">
        <v>6.5</v>
      </c>
      <c r="AR4" s="15">
        <v>6.5</v>
      </c>
      <c r="AS4" s="15">
        <v>6.5</v>
      </c>
      <c r="AT4" s="15">
        <v>6.5</v>
      </c>
      <c r="AU4" s="15">
        <v>6.5</v>
      </c>
      <c r="AV4" s="15">
        <v>6.5</v>
      </c>
      <c r="AW4" s="15">
        <v>6.5</v>
      </c>
    </row>
    <row r="5" spans="1:49">
      <c r="A5" s="74" t="s">
        <v>422</v>
      </c>
      <c r="B5" s="15" t="s">
        <v>3042</v>
      </c>
      <c r="C5" s="15">
        <v>502</v>
      </c>
      <c r="D5" s="15">
        <v>30</v>
      </c>
      <c r="E5" s="15">
        <v>1</v>
      </c>
      <c r="F5" s="15">
        <v>2</v>
      </c>
      <c r="G5" s="15">
        <v>5</v>
      </c>
      <c r="H5" s="15">
        <v>2240</v>
      </c>
      <c r="I5" s="15" t="s">
        <v>397</v>
      </c>
      <c r="J5" s="15">
        <v>13</v>
      </c>
      <c r="K5" s="15">
        <v>13</v>
      </c>
      <c r="L5" s="15">
        <v>13</v>
      </c>
      <c r="M5" s="15">
        <v>13</v>
      </c>
      <c r="N5" s="15">
        <v>13</v>
      </c>
      <c r="O5" s="15">
        <v>13</v>
      </c>
      <c r="P5" s="15">
        <v>13</v>
      </c>
      <c r="Q5" s="15">
        <v>13</v>
      </c>
      <c r="R5" s="15">
        <v>13</v>
      </c>
      <c r="S5" s="15">
        <v>13</v>
      </c>
      <c r="T5" s="15">
        <v>13</v>
      </c>
      <c r="U5" s="15">
        <v>13</v>
      </c>
      <c r="V5" s="15">
        <v>13</v>
      </c>
      <c r="W5" s="15">
        <v>13</v>
      </c>
      <c r="X5" s="15">
        <v>13</v>
      </c>
      <c r="Y5" s="15">
        <v>13</v>
      </c>
      <c r="Z5" s="15">
        <v>12</v>
      </c>
      <c r="AA5" s="15">
        <v>12</v>
      </c>
      <c r="AB5" s="15">
        <v>12</v>
      </c>
      <c r="AC5" s="15">
        <v>12</v>
      </c>
      <c r="AD5" s="15">
        <v>18.5</v>
      </c>
      <c r="AE5" s="15">
        <v>18.5</v>
      </c>
      <c r="AF5" s="15">
        <v>18.5</v>
      </c>
      <c r="AG5" s="15">
        <v>18.5</v>
      </c>
      <c r="AH5" s="15">
        <v>18.5</v>
      </c>
      <c r="AI5" s="15">
        <v>18.5</v>
      </c>
      <c r="AJ5" s="15">
        <v>18.5</v>
      </c>
      <c r="AK5" s="15">
        <v>18.5</v>
      </c>
      <c r="AL5" s="15">
        <v>18.5</v>
      </c>
      <c r="AM5" s="15">
        <v>18.5</v>
      </c>
      <c r="AN5" s="15">
        <v>18.5</v>
      </c>
      <c r="AO5" s="15">
        <v>18.5</v>
      </c>
      <c r="AP5" s="15">
        <v>18.5</v>
      </c>
      <c r="AQ5" s="15">
        <v>18.5</v>
      </c>
      <c r="AR5" s="15">
        <v>18.5</v>
      </c>
      <c r="AS5" s="15">
        <v>18.5</v>
      </c>
      <c r="AT5" s="15">
        <v>17</v>
      </c>
      <c r="AU5" s="15">
        <v>17</v>
      </c>
      <c r="AV5" s="15">
        <v>17</v>
      </c>
      <c r="AW5" s="15">
        <v>17</v>
      </c>
    </row>
    <row r="6" spans="1:49">
      <c r="A6" s="74" t="s">
        <v>422</v>
      </c>
      <c r="B6" s="15" t="s">
        <v>3043</v>
      </c>
      <c r="C6" s="15">
        <v>579</v>
      </c>
      <c r="D6" s="15">
        <v>40</v>
      </c>
      <c r="E6" s="15">
        <v>2</v>
      </c>
      <c r="F6" s="15">
        <v>2.2999999999999998</v>
      </c>
      <c r="G6" s="15">
        <v>11</v>
      </c>
      <c r="H6" s="15">
        <v>2243</v>
      </c>
      <c r="I6" s="15" t="s">
        <v>395</v>
      </c>
      <c r="J6" s="15">
        <v>15</v>
      </c>
      <c r="K6" s="15">
        <v>15</v>
      </c>
      <c r="L6" s="15">
        <v>15</v>
      </c>
      <c r="M6" s="15">
        <v>15</v>
      </c>
      <c r="N6" s="15">
        <v>15</v>
      </c>
      <c r="O6" s="15">
        <v>15</v>
      </c>
      <c r="P6" s="15">
        <v>15</v>
      </c>
      <c r="Q6" s="15">
        <v>15</v>
      </c>
      <c r="R6" s="15">
        <v>15</v>
      </c>
      <c r="S6" s="15">
        <v>15</v>
      </c>
      <c r="T6" s="15">
        <v>15</v>
      </c>
      <c r="U6" s="15">
        <v>15</v>
      </c>
      <c r="V6" s="15">
        <v>15</v>
      </c>
      <c r="W6" s="15">
        <v>15</v>
      </c>
      <c r="X6" s="15">
        <v>14</v>
      </c>
      <c r="Y6" s="15">
        <v>14</v>
      </c>
      <c r="Z6" s="15">
        <v>14</v>
      </c>
      <c r="AA6" s="15">
        <v>14</v>
      </c>
      <c r="AB6" s="15">
        <v>14</v>
      </c>
      <c r="AC6" s="15">
        <v>14</v>
      </c>
      <c r="AD6" s="15">
        <v>11</v>
      </c>
      <c r="AE6" s="15">
        <v>11</v>
      </c>
      <c r="AF6" s="15">
        <v>11</v>
      </c>
      <c r="AG6" s="15">
        <v>11</v>
      </c>
      <c r="AH6" s="15">
        <v>11</v>
      </c>
      <c r="AI6" s="15">
        <v>11</v>
      </c>
      <c r="AJ6" s="15">
        <v>11</v>
      </c>
      <c r="AK6" s="15">
        <v>11</v>
      </c>
      <c r="AL6" s="15">
        <v>11</v>
      </c>
      <c r="AM6" s="15">
        <v>11</v>
      </c>
      <c r="AN6" s="15">
        <v>11</v>
      </c>
      <c r="AO6" s="15">
        <v>11</v>
      </c>
      <c r="AP6" s="15">
        <v>11</v>
      </c>
      <c r="AQ6" s="15">
        <v>11</v>
      </c>
      <c r="AR6" s="15">
        <v>10</v>
      </c>
      <c r="AS6" s="15">
        <v>10</v>
      </c>
      <c r="AT6" s="15">
        <v>10</v>
      </c>
      <c r="AU6" s="15">
        <v>10</v>
      </c>
      <c r="AV6" s="15">
        <v>10</v>
      </c>
      <c r="AW6" s="15">
        <v>10</v>
      </c>
    </row>
    <row r="7" spans="1:49">
      <c r="A7" s="74" t="s">
        <v>422</v>
      </c>
      <c r="B7" s="15" t="s">
        <v>3044</v>
      </c>
      <c r="C7" s="15">
        <v>521</v>
      </c>
      <c r="D7" s="15">
        <v>30</v>
      </c>
      <c r="E7" s="15">
        <v>1</v>
      </c>
      <c r="F7" s="15">
        <v>2.1</v>
      </c>
      <c r="G7" s="15">
        <v>6</v>
      </c>
      <c r="H7" s="15">
        <v>2244</v>
      </c>
      <c r="I7" s="15" t="s">
        <v>397</v>
      </c>
      <c r="J7" s="15">
        <v>15</v>
      </c>
      <c r="K7" s="15">
        <v>15</v>
      </c>
      <c r="L7" s="15">
        <v>15</v>
      </c>
      <c r="M7" s="15">
        <v>15</v>
      </c>
      <c r="N7" s="15">
        <v>15</v>
      </c>
      <c r="O7" s="15">
        <v>15</v>
      </c>
      <c r="P7" s="15">
        <v>15</v>
      </c>
      <c r="Q7" s="15">
        <v>15</v>
      </c>
      <c r="R7" s="15">
        <v>15</v>
      </c>
      <c r="S7" s="15">
        <v>15</v>
      </c>
      <c r="T7" s="15">
        <v>15</v>
      </c>
      <c r="U7" s="15">
        <v>15</v>
      </c>
      <c r="V7" s="15">
        <v>15</v>
      </c>
      <c r="W7" s="15">
        <v>15</v>
      </c>
      <c r="X7" s="15">
        <v>14</v>
      </c>
      <c r="Y7" s="15">
        <v>14</v>
      </c>
      <c r="Z7" s="15">
        <v>14</v>
      </c>
      <c r="AA7" s="15">
        <v>14</v>
      </c>
      <c r="AB7" s="15">
        <v>14</v>
      </c>
      <c r="AC7" s="15">
        <v>14</v>
      </c>
      <c r="AD7" s="15">
        <v>21.5</v>
      </c>
      <c r="AE7" s="15">
        <v>21.5</v>
      </c>
      <c r="AF7" s="15">
        <v>21.5</v>
      </c>
      <c r="AG7" s="15">
        <v>21.5</v>
      </c>
      <c r="AH7" s="15">
        <v>21.5</v>
      </c>
      <c r="AI7" s="15">
        <v>21.5</v>
      </c>
      <c r="AJ7" s="15">
        <v>21.5</v>
      </c>
      <c r="AK7" s="15">
        <v>21.5</v>
      </c>
      <c r="AL7" s="15">
        <v>21.5</v>
      </c>
      <c r="AM7" s="15">
        <v>21.5</v>
      </c>
      <c r="AN7" s="15">
        <v>21.5</v>
      </c>
      <c r="AO7" s="15">
        <v>21.5</v>
      </c>
      <c r="AP7" s="15">
        <v>21.5</v>
      </c>
      <c r="AQ7" s="15">
        <v>21.5</v>
      </c>
      <c r="AR7" s="15">
        <v>20</v>
      </c>
      <c r="AS7" s="15">
        <v>20</v>
      </c>
      <c r="AT7" s="15">
        <v>20</v>
      </c>
      <c r="AU7" s="15">
        <v>20</v>
      </c>
      <c r="AV7" s="15">
        <v>20</v>
      </c>
      <c r="AW7" s="15">
        <v>20</v>
      </c>
    </row>
    <row r="8" spans="1:49">
      <c r="A8" s="74" t="s">
        <v>422</v>
      </c>
      <c r="B8" s="15" t="s">
        <v>3045</v>
      </c>
      <c r="C8" s="15">
        <v>305</v>
      </c>
      <c r="D8" s="15">
        <v>30</v>
      </c>
      <c r="E8" s="15">
        <v>2</v>
      </c>
      <c r="F8" s="15">
        <v>1.9</v>
      </c>
      <c r="G8" s="15">
        <v>12</v>
      </c>
      <c r="H8" s="15">
        <v>2256</v>
      </c>
      <c r="I8" s="15" t="s">
        <v>395</v>
      </c>
      <c r="J8" s="15">
        <v>16</v>
      </c>
      <c r="K8" s="15">
        <v>16</v>
      </c>
      <c r="L8" s="15">
        <v>15</v>
      </c>
      <c r="M8" s="15">
        <v>15</v>
      </c>
      <c r="N8" s="15">
        <v>14</v>
      </c>
      <c r="O8" s="15">
        <v>13</v>
      </c>
      <c r="P8" s="15">
        <v>13</v>
      </c>
      <c r="Q8" s="15">
        <v>12</v>
      </c>
      <c r="R8" s="15">
        <v>12</v>
      </c>
      <c r="S8" s="15">
        <v>11</v>
      </c>
      <c r="T8" s="15">
        <v>10</v>
      </c>
      <c r="U8" s="15">
        <v>9</v>
      </c>
      <c r="V8" s="15">
        <v>8</v>
      </c>
      <c r="W8" s="15">
        <v>6</v>
      </c>
      <c r="X8" s="15">
        <v>3</v>
      </c>
      <c r="Y8" s="15">
        <v>1</v>
      </c>
      <c r="Z8" s="15">
        <v>0</v>
      </c>
      <c r="AA8" s="15">
        <v>0</v>
      </c>
      <c r="AB8" s="15">
        <v>0</v>
      </c>
      <c r="AC8" s="15">
        <v>0</v>
      </c>
      <c r="AD8" s="15">
        <v>11.5</v>
      </c>
      <c r="AE8" s="15">
        <v>11.5</v>
      </c>
      <c r="AF8" s="15">
        <v>11</v>
      </c>
      <c r="AG8" s="15">
        <v>11</v>
      </c>
      <c r="AH8" s="15">
        <v>10</v>
      </c>
      <c r="AI8" s="15">
        <v>9</v>
      </c>
      <c r="AJ8" s="15">
        <v>9</v>
      </c>
      <c r="AK8" s="15">
        <v>8.5</v>
      </c>
      <c r="AL8" s="15">
        <v>8.5</v>
      </c>
      <c r="AM8" s="15">
        <v>8</v>
      </c>
      <c r="AN8" s="15">
        <v>7</v>
      </c>
      <c r="AO8" s="15">
        <v>6.5</v>
      </c>
      <c r="AP8" s="15">
        <v>6</v>
      </c>
      <c r="AQ8" s="15">
        <v>4</v>
      </c>
      <c r="AR8" s="15">
        <v>2</v>
      </c>
      <c r="AS8" s="15">
        <v>1</v>
      </c>
      <c r="AT8" s="15">
        <v>0</v>
      </c>
      <c r="AU8" s="15">
        <v>0</v>
      </c>
      <c r="AV8" s="15">
        <v>0</v>
      </c>
      <c r="AW8" s="15">
        <v>0</v>
      </c>
    </row>
    <row r="9" spans="1:49">
      <c r="A9" s="74" t="s">
        <v>422</v>
      </c>
      <c r="B9" s="15" t="s">
        <v>3046</v>
      </c>
      <c r="C9" s="15">
        <v>510</v>
      </c>
      <c r="D9" s="15">
        <v>50</v>
      </c>
      <c r="E9" s="15">
        <v>3</v>
      </c>
      <c r="F9" s="15">
        <v>1</v>
      </c>
      <c r="G9" s="15">
        <v>18</v>
      </c>
      <c r="H9" s="15">
        <v>2268</v>
      </c>
      <c r="I9" s="15" t="s">
        <v>393</v>
      </c>
      <c r="J9" s="15">
        <v>16</v>
      </c>
      <c r="K9" s="15">
        <v>16</v>
      </c>
      <c r="L9" s="15">
        <v>16</v>
      </c>
      <c r="M9" s="15">
        <v>16</v>
      </c>
      <c r="N9" s="15">
        <v>16</v>
      </c>
      <c r="O9" s="15">
        <v>15</v>
      </c>
      <c r="P9" s="15">
        <v>14</v>
      </c>
      <c r="Q9" s="15">
        <v>13</v>
      </c>
      <c r="R9" s="15">
        <v>12</v>
      </c>
      <c r="S9" s="15">
        <v>11</v>
      </c>
      <c r="T9" s="15">
        <v>11</v>
      </c>
      <c r="U9" s="15">
        <v>10</v>
      </c>
      <c r="V9" s="15">
        <v>10</v>
      </c>
      <c r="W9" s="15">
        <v>9</v>
      </c>
      <c r="X9" s="15">
        <v>6</v>
      </c>
      <c r="Y9" s="15">
        <v>4</v>
      </c>
      <c r="Z9" s="15">
        <v>2</v>
      </c>
      <c r="AA9" s="15">
        <v>0</v>
      </c>
      <c r="AB9" s="15">
        <v>0</v>
      </c>
      <c r="AC9" s="15">
        <v>0</v>
      </c>
      <c r="AD9" s="15">
        <v>7.5</v>
      </c>
      <c r="AE9" s="15">
        <v>7.5</v>
      </c>
      <c r="AF9" s="15">
        <v>7.5</v>
      </c>
      <c r="AG9" s="15">
        <v>7.5</v>
      </c>
      <c r="AH9" s="15">
        <v>7.5</v>
      </c>
      <c r="AI9" s="15">
        <v>7</v>
      </c>
      <c r="AJ9" s="15">
        <v>6.5</v>
      </c>
      <c r="AK9" s="15">
        <v>6</v>
      </c>
      <c r="AL9" s="15">
        <v>6</v>
      </c>
      <c r="AM9" s="15">
        <v>5</v>
      </c>
      <c r="AN9" s="15">
        <v>5</v>
      </c>
      <c r="AO9" s="15">
        <v>5</v>
      </c>
      <c r="AP9" s="15">
        <v>5</v>
      </c>
      <c r="AQ9" s="15">
        <v>4</v>
      </c>
      <c r="AR9" s="15">
        <v>3</v>
      </c>
      <c r="AS9" s="15">
        <v>2</v>
      </c>
      <c r="AT9" s="15">
        <v>1</v>
      </c>
      <c r="AU9" s="15">
        <v>0</v>
      </c>
      <c r="AV9" s="15">
        <v>0</v>
      </c>
      <c r="AW9" s="15">
        <v>0</v>
      </c>
    </row>
    <row r="10" spans="1:49">
      <c r="A10" s="74" t="s">
        <v>422</v>
      </c>
      <c r="B10" s="15" t="s">
        <v>3047</v>
      </c>
      <c r="C10" s="15">
        <v>661</v>
      </c>
      <c r="D10" s="15">
        <v>55</v>
      </c>
      <c r="E10" s="15">
        <v>3</v>
      </c>
      <c r="F10" s="15">
        <v>1.6</v>
      </c>
      <c r="G10" s="15">
        <v>20</v>
      </c>
      <c r="H10" s="15">
        <v>2272</v>
      </c>
      <c r="I10" s="15" t="s">
        <v>393</v>
      </c>
      <c r="J10" s="15">
        <v>18</v>
      </c>
      <c r="K10" s="15">
        <v>18</v>
      </c>
      <c r="L10" s="15">
        <v>18</v>
      </c>
      <c r="M10" s="15">
        <v>18</v>
      </c>
      <c r="N10" s="15">
        <v>18</v>
      </c>
      <c r="O10" s="15">
        <v>18</v>
      </c>
      <c r="P10" s="15">
        <v>18</v>
      </c>
      <c r="Q10" s="15">
        <v>18</v>
      </c>
      <c r="R10" s="15">
        <v>18</v>
      </c>
      <c r="S10" s="15">
        <v>18</v>
      </c>
      <c r="T10" s="15">
        <v>18</v>
      </c>
      <c r="U10" s="15">
        <v>18</v>
      </c>
      <c r="V10" s="15">
        <v>17</v>
      </c>
      <c r="W10" s="15">
        <v>17</v>
      </c>
      <c r="X10" s="15">
        <v>17</v>
      </c>
      <c r="Y10" s="15">
        <v>17</v>
      </c>
      <c r="Z10" s="15">
        <v>17</v>
      </c>
      <c r="AA10" s="15">
        <v>17</v>
      </c>
      <c r="AB10" s="15">
        <v>17</v>
      </c>
      <c r="AC10" s="15">
        <v>17</v>
      </c>
      <c r="AD10" s="15">
        <v>8.5</v>
      </c>
      <c r="AE10" s="15">
        <v>8.5</v>
      </c>
      <c r="AF10" s="15">
        <v>8.5</v>
      </c>
      <c r="AG10" s="15">
        <v>8.5</v>
      </c>
      <c r="AH10" s="15">
        <v>8.5</v>
      </c>
      <c r="AI10" s="15">
        <v>8.5</v>
      </c>
      <c r="AJ10" s="15">
        <v>8.5</v>
      </c>
      <c r="AK10" s="15">
        <v>8.5</v>
      </c>
      <c r="AL10" s="15">
        <v>8.5</v>
      </c>
      <c r="AM10" s="15">
        <v>8.5</v>
      </c>
      <c r="AN10" s="15">
        <v>8.5</v>
      </c>
      <c r="AO10" s="15">
        <v>8.5</v>
      </c>
      <c r="AP10" s="15">
        <v>8</v>
      </c>
      <c r="AQ10" s="15">
        <v>8</v>
      </c>
      <c r="AR10" s="15">
        <v>8</v>
      </c>
      <c r="AS10" s="15">
        <v>8</v>
      </c>
      <c r="AT10" s="15">
        <v>8</v>
      </c>
      <c r="AU10" s="15">
        <v>8</v>
      </c>
      <c r="AV10" s="15">
        <v>8</v>
      </c>
      <c r="AW10" s="15">
        <v>8</v>
      </c>
    </row>
    <row r="11" spans="1:49">
      <c r="A11" s="74" t="s">
        <v>422</v>
      </c>
      <c r="B11" s="15" t="s">
        <v>3048</v>
      </c>
      <c r="C11" s="15">
        <v>575</v>
      </c>
      <c r="D11" s="15">
        <v>50</v>
      </c>
      <c r="E11" s="15">
        <v>3</v>
      </c>
      <c r="F11" s="15">
        <v>1.8</v>
      </c>
      <c r="G11" s="15">
        <v>1</v>
      </c>
      <c r="H11" s="15">
        <v>2273</v>
      </c>
      <c r="I11" s="15" t="s">
        <v>393</v>
      </c>
      <c r="J11" s="15">
        <v>16</v>
      </c>
      <c r="K11" s="15">
        <v>16</v>
      </c>
      <c r="L11" s="15">
        <v>16</v>
      </c>
      <c r="M11" s="15">
        <v>16</v>
      </c>
      <c r="N11" s="15">
        <v>16</v>
      </c>
      <c r="O11" s="15">
        <v>16</v>
      </c>
      <c r="P11" s="15">
        <v>16</v>
      </c>
      <c r="Q11" s="15">
        <v>16</v>
      </c>
      <c r="R11" s="15">
        <v>15</v>
      </c>
      <c r="S11" s="15">
        <v>14</v>
      </c>
      <c r="T11" s="15">
        <v>14</v>
      </c>
      <c r="U11" s="15">
        <v>13</v>
      </c>
      <c r="V11" s="15">
        <v>12</v>
      </c>
      <c r="W11" s="15">
        <v>11</v>
      </c>
      <c r="X11" s="15">
        <v>7</v>
      </c>
      <c r="Y11" s="15">
        <v>6</v>
      </c>
      <c r="Z11" s="15">
        <v>5</v>
      </c>
      <c r="AA11" s="15">
        <v>4</v>
      </c>
      <c r="AB11" s="15">
        <v>3</v>
      </c>
      <c r="AC11" s="15">
        <v>2</v>
      </c>
      <c r="AD11" s="15">
        <v>7.5</v>
      </c>
      <c r="AE11" s="15">
        <v>7.5</v>
      </c>
      <c r="AF11" s="15">
        <v>7.5</v>
      </c>
      <c r="AG11" s="15">
        <v>7.5</v>
      </c>
      <c r="AH11" s="15">
        <v>7.5</v>
      </c>
      <c r="AI11" s="15">
        <v>7.5</v>
      </c>
      <c r="AJ11" s="15">
        <v>7.5</v>
      </c>
      <c r="AK11" s="15">
        <v>7.5</v>
      </c>
      <c r="AL11" s="15">
        <v>7</v>
      </c>
      <c r="AM11" s="15">
        <v>6.5</v>
      </c>
      <c r="AN11" s="15">
        <v>6.5</v>
      </c>
      <c r="AO11" s="15">
        <v>6</v>
      </c>
      <c r="AP11" s="15">
        <v>6</v>
      </c>
      <c r="AQ11" s="15">
        <v>5</v>
      </c>
      <c r="AR11" s="15">
        <v>3.5</v>
      </c>
      <c r="AS11" s="15">
        <v>3</v>
      </c>
      <c r="AT11" s="15">
        <v>2.5</v>
      </c>
      <c r="AU11" s="15">
        <v>2</v>
      </c>
      <c r="AV11" s="15">
        <v>1.5</v>
      </c>
      <c r="AW11" s="15">
        <v>1</v>
      </c>
    </row>
    <row r="12" spans="1:49">
      <c r="A12" s="74" t="s">
        <v>422</v>
      </c>
      <c r="B12" s="15" t="s">
        <v>3049</v>
      </c>
      <c r="C12" s="15">
        <v>1101</v>
      </c>
      <c r="D12" s="15">
        <v>90</v>
      </c>
      <c r="E12" s="15">
        <v>2</v>
      </c>
      <c r="F12" s="15">
        <v>4.3</v>
      </c>
      <c r="G12" s="15">
        <v>22</v>
      </c>
      <c r="H12" s="15">
        <v>2307</v>
      </c>
      <c r="I12" s="15" t="s">
        <v>395</v>
      </c>
      <c r="J12" s="15">
        <v>30</v>
      </c>
      <c r="K12" s="15">
        <v>30</v>
      </c>
      <c r="L12" s="15">
        <v>30</v>
      </c>
      <c r="M12" s="15">
        <v>29</v>
      </c>
      <c r="N12" s="15">
        <v>29</v>
      </c>
      <c r="O12" s="15">
        <v>29</v>
      </c>
      <c r="P12" s="15">
        <v>29</v>
      </c>
      <c r="Q12" s="15">
        <v>28</v>
      </c>
      <c r="R12" s="15">
        <v>28</v>
      </c>
      <c r="S12" s="15">
        <v>28</v>
      </c>
      <c r="T12" s="15">
        <v>28</v>
      </c>
      <c r="U12" s="15">
        <v>28</v>
      </c>
      <c r="V12" s="15">
        <v>27</v>
      </c>
      <c r="W12" s="15">
        <v>27</v>
      </c>
      <c r="X12" s="15">
        <v>27</v>
      </c>
      <c r="Y12" s="15">
        <v>27</v>
      </c>
      <c r="Z12" s="15">
        <v>26</v>
      </c>
      <c r="AA12" s="15">
        <v>26</v>
      </c>
      <c r="AB12" s="15">
        <v>26</v>
      </c>
      <c r="AC12" s="15">
        <v>26</v>
      </c>
      <c r="AD12" s="15">
        <v>21.5</v>
      </c>
      <c r="AE12" s="15">
        <v>21.5</v>
      </c>
      <c r="AF12" s="15">
        <v>21.5</v>
      </c>
      <c r="AG12" s="15">
        <v>21</v>
      </c>
      <c r="AH12" s="15">
        <v>21</v>
      </c>
      <c r="AI12" s="15">
        <v>21</v>
      </c>
      <c r="AJ12" s="15">
        <v>21</v>
      </c>
      <c r="AK12" s="15">
        <v>20</v>
      </c>
      <c r="AL12" s="15">
        <v>20</v>
      </c>
      <c r="AM12" s="15">
        <v>20</v>
      </c>
      <c r="AN12" s="15">
        <v>20</v>
      </c>
      <c r="AO12" s="15">
        <v>20</v>
      </c>
      <c r="AP12" s="15">
        <v>19</v>
      </c>
      <c r="AQ12" s="15">
        <v>19</v>
      </c>
      <c r="AR12" s="15">
        <v>19</v>
      </c>
      <c r="AS12" s="15">
        <v>19</v>
      </c>
      <c r="AT12" s="15">
        <v>18.5</v>
      </c>
      <c r="AU12" s="15">
        <v>18.5</v>
      </c>
      <c r="AV12" s="15">
        <v>18.5</v>
      </c>
      <c r="AW12" s="15">
        <v>18.5</v>
      </c>
    </row>
    <row r="13" spans="1:49">
      <c r="A13" s="74" t="s">
        <v>422</v>
      </c>
      <c r="B13" s="15" t="s">
        <v>3050</v>
      </c>
      <c r="C13" s="15">
        <v>672</v>
      </c>
      <c r="D13" s="15">
        <v>60</v>
      </c>
      <c r="E13" s="15">
        <v>3</v>
      </c>
      <c r="F13" s="15">
        <v>2.9</v>
      </c>
      <c r="G13" s="15">
        <v>23</v>
      </c>
      <c r="H13" s="15">
        <v>2330</v>
      </c>
      <c r="I13" s="15" t="s">
        <v>393</v>
      </c>
      <c r="J13" s="15">
        <v>20</v>
      </c>
      <c r="K13" s="15">
        <v>20</v>
      </c>
      <c r="L13" s="15">
        <v>20</v>
      </c>
      <c r="M13" s="15">
        <v>20</v>
      </c>
      <c r="N13" s="15">
        <v>20</v>
      </c>
      <c r="O13" s="15">
        <v>20</v>
      </c>
      <c r="P13" s="15">
        <v>20</v>
      </c>
      <c r="Q13" s="15">
        <v>20</v>
      </c>
      <c r="R13" s="15">
        <v>20</v>
      </c>
      <c r="S13" s="15">
        <v>20</v>
      </c>
      <c r="T13" s="15">
        <v>20</v>
      </c>
      <c r="U13" s="15">
        <v>20</v>
      </c>
      <c r="V13" s="15">
        <v>20</v>
      </c>
      <c r="W13" s="15">
        <v>20</v>
      </c>
      <c r="X13" s="15">
        <v>20</v>
      </c>
      <c r="Y13" s="15">
        <v>19</v>
      </c>
      <c r="Z13" s="15">
        <v>19</v>
      </c>
      <c r="AA13" s="15">
        <v>19</v>
      </c>
      <c r="AB13" s="15">
        <v>19</v>
      </c>
      <c r="AC13" s="15">
        <v>19</v>
      </c>
      <c r="AD13" s="15">
        <v>9.5</v>
      </c>
      <c r="AE13" s="15">
        <v>9.5</v>
      </c>
      <c r="AF13" s="15">
        <v>9.5</v>
      </c>
      <c r="AG13" s="15">
        <v>9.5</v>
      </c>
      <c r="AH13" s="15">
        <v>9.5</v>
      </c>
      <c r="AI13" s="15">
        <v>9.5</v>
      </c>
      <c r="AJ13" s="15">
        <v>9.5</v>
      </c>
      <c r="AK13" s="15">
        <v>9.5</v>
      </c>
      <c r="AL13" s="15">
        <v>9.5</v>
      </c>
      <c r="AM13" s="15">
        <v>9.5</v>
      </c>
      <c r="AN13" s="15">
        <v>9.5</v>
      </c>
      <c r="AO13" s="15">
        <v>9.5</v>
      </c>
      <c r="AP13" s="15">
        <v>9.5</v>
      </c>
      <c r="AQ13" s="15">
        <v>9.5</v>
      </c>
      <c r="AR13" s="15">
        <v>9.5</v>
      </c>
      <c r="AS13" s="15">
        <v>9</v>
      </c>
      <c r="AT13" s="15">
        <v>9</v>
      </c>
      <c r="AU13" s="15">
        <v>9</v>
      </c>
      <c r="AV13" s="15">
        <v>9</v>
      </c>
      <c r="AW13" s="15">
        <v>9</v>
      </c>
    </row>
    <row r="14" spans="1:49">
      <c r="A14" s="74" t="s">
        <v>422</v>
      </c>
      <c r="B14" s="15" t="s">
        <v>3051</v>
      </c>
      <c r="C14" s="15">
        <v>708</v>
      </c>
      <c r="D14" s="15">
        <v>75</v>
      </c>
      <c r="E14" s="15">
        <v>3</v>
      </c>
      <c r="F14" s="15">
        <v>3.1</v>
      </c>
      <c r="G14" s="15">
        <v>24</v>
      </c>
      <c r="H14" s="15">
        <v>2332</v>
      </c>
      <c r="I14" s="15" t="s">
        <v>393</v>
      </c>
      <c r="J14" s="15">
        <v>21</v>
      </c>
      <c r="K14" s="15">
        <v>21</v>
      </c>
      <c r="L14" s="15">
        <v>21</v>
      </c>
      <c r="M14" s="15">
        <v>21</v>
      </c>
      <c r="N14" s="15">
        <v>21</v>
      </c>
      <c r="O14" s="15">
        <v>21</v>
      </c>
      <c r="P14" s="15">
        <v>21</v>
      </c>
      <c r="Q14" s="15">
        <v>21</v>
      </c>
      <c r="R14" s="15">
        <v>21</v>
      </c>
      <c r="S14" s="15">
        <v>21</v>
      </c>
      <c r="T14" s="15">
        <v>20</v>
      </c>
      <c r="U14" s="15">
        <v>20</v>
      </c>
      <c r="V14" s="15">
        <v>20</v>
      </c>
      <c r="W14" s="15">
        <v>20</v>
      </c>
      <c r="X14" s="15">
        <v>20</v>
      </c>
      <c r="Y14" s="15">
        <v>20</v>
      </c>
      <c r="Z14" s="15">
        <v>20</v>
      </c>
      <c r="AA14" s="15">
        <v>20</v>
      </c>
      <c r="AB14" s="15">
        <v>20</v>
      </c>
      <c r="AC14" s="15">
        <v>20</v>
      </c>
      <c r="AD14" s="15">
        <v>10</v>
      </c>
      <c r="AE14" s="15">
        <v>10</v>
      </c>
      <c r="AF14" s="15">
        <v>10</v>
      </c>
      <c r="AG14" s="15">
        <v>10</v>
      </c>
      <c r="AH14" s="15">
        <v>10</v>
      </c>
      <c r="AI14" s="15">
        <v>10</v>
      </c>
      <c r="AJ14" s="15">
        <v>10</v>
      </c>
      <c r="AK14" s="15">
        <v>10</v>
      </c>
      <c r="AL14" s="15">
        <v>10</v>
      </c>
      <c r="AM14" s="15">
        <v>10</v>
      </c>
      <c r="AN14" s="15">
        <v>9.5</v>
      </c>
      <c r="AO14" s="15">
        <v>9.5</v>
      </c>
      <c r="AP14" s="15">
        <v>9.5</v>
      </c>
      <c r="AQ14" s="15">
        <v>9.5</v>
      </c>
      <c r="AR14" s="15">
        <v>9.5</v>
      </c>
      <c r="AS14" s="15">
        <v>9.5</v>
      </c>
      <c r="AT14" s="15">
        <v>9.5</v>
      </c>
      <c r="AU14" s="15">
        <v>9.5</v>
      </c>
      <c r="AV14" s="15">
        <v>9.5</v>
      </c>
      <c r="AW14" s="15">
        <v>9.5</v>
      </c>
    </row>
    <row r="15" spans="1:49">
      <c r="A15" s="74" t="s">
        <v>422</v>
      </c>
      <c r="B15" s="15" t="s">
        <v>3052</v>
      </c>
      <c r="C15" s="15">
        <v>510</v>
      </c>
      <c r="D15" s="15">
        <v>75</v>
      </c>
      <c r="E15" s="15">
        <v>3</v>
      </c>
      <c r="F15" s="15">
        <v>3.9</v>
      </c>
      <c r="G15" s="15">
        <v>26</v>
      </c>
      <c r="H15" s="15">
        <v>2340</v>
      </c>
      <c r="I15" s="15" t="s">
        <v>393</v>
      </c>
      <c r="J15" s="15">
        <v>21</v>
      </c>
      <c r="K15" s="15">
        <v>21</v>
      </c>
      <c r="L15" s="15">
        <v>21</v>
      </c>
      <c r="M15" s="15">
        <v>21</v>
      </c>
      <c r="N15" s="15">
        <v>20</v>
      </c>
      <c r="O15" s="15">
        <v>20</v>
      </c>
      <c r="P15" s="15">
        <v>20</v>
      </c>
      <c r="Q15" s="15">
        <v>20</v>
      </c>
      <c r="R15" s="15">
        <v>20</v>
      </c>
      <c r="S15" s="15">
        <v>20</v>
      </c>
      <c r="T15" s="15">
        <v>20</v>
      </c>
      <c r="U15" s="15">
        <v>20</v>
      </c>
      <c r="V15" s="15">
        <v>20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18</v>
      </c>
      <c r="AD15" s="15">
        <v>10</v>
      </c>
      <c r="AE15" s="15">
        <v>10</v>
      </c>
      <c r="AF15" s="15">
        <v>10</v>
      </c>
      <c r="AG15" s="15">
        <v>10</v>
      </c>
      <c r="AH15" s="15">
        <v>9.5</v>
      </c>
      <c r="AI15" s="15">
        <v>9.5</v>
      </c>
      <c r="AJ15" s="15">
        <v>9.5</v>
      </c>
      <c r="AK15" s="15">
        <v>9.5</v>
      </c>
      <c r="AL15" s="15">
        <v>9.5</v>
      </c>
      <c r="AM15" s="15">
        <v>9.5</v>
      </c>
      <c r="AN15" s="15">
        <v>9.5</v>
      </c>
      <c r="AO15" s="15">
        <v>9.5</v>
      </c>
      <c r="AP15" s="15">
        <v>9.5</v>
      </c>
      <c r="AQ15" s="15">
        <v>9</v>
      </c>
      <c r="AR15" s="15">
        <v>9</v>
      </c>
      <c r="AS15" s="15">
        <v>9</v>
      </c>
      <c r="AT15" s="15">
        <v>9</v>
      </c>
      <c r="AU15" s="15">
        <v>9</v>
      </c>
      <c r="AV15" s="15">
        <v>9</v>
      </c>
      <c r="AW15" s="15">
        <v>8.5</v>
      </c>
    </row>
    <row r="16" spans="1:49">
      <c r="A16" s="74" t="s">
        <v>422</v>
      </c>
      <c r="B16" s="15" t="s">
        <v>3053</v>
      </c>
      <c r="C16" s="15">
        <v>915</v>
      </c>
      <c r="D16" s="15">
        <v>75</v>
      </c>
      <c r="E16" s="15">
        <v>3</v>
      </c>
      <c r="F16" s="15">
        <v>3.4</v>
      </c>
      <c r="G16" s="15">
        <v>27</v>
      </c>
      <c r="H16" s="15">
        <v>2341</v>
      </c>
      <c r="I16" s="15" t="s">
        <v>393</v>
      </c>
      <c r="J16" s="15">
        <v>24</v>
      </c>
      <c r="K16" s="15">
        <v>24</v>
      </c>
      <c r="L16" s="15">
        <v>24</v>
      </c>
      <c r="M16" s="15">
        <v>24</v>
      </c>
      <c r="N16" s="15">
        <v>24</v>
      </c>
      <c r="O16" s="15">
        <v>24</v>
      </c>
      <c r="P16" s="15">
        <v>24</v>
      </c>
      <c r="Q16" s="15">
        <v>24</v>
      </c>
      <c r="R16" s="15">
        <v>24</v>
      </c>
      <c r="S16" s="15">
        <v>24</v>
      </c>
      <c r="T16" s="15">
        <v>24</v>
      </c>
      <c r="U16" s="15">
        <v>24</v>
      </c>
      <c r="V16" s="15">
        <v>23</v>
      </c>
      <c r="W16" s="15">
        <v>23</v>
      </c>
      <c r="X16" s="15">
        <v>23</v>
      </c>
      <c r="Y16" s="15">
        <v>23</v>
      </c>
      <c r="Z16" s="15">
        <v>23</v>
      </c>
      <c r="AA16" s="15">
        <v>23</v>
      </c>
      <c r="AB16" s="15">
        <v>22</v>
      </c>
      <c r="AC16" s="15">
        <v>22</v>
      </c>
      <c r="AD16" s="15">
        <v>11.5</v>
      </c>
      <c r="AE16" s="15">
        <v>11.5</v>
      </c>
      <c r="AF16" s="15">
        <v>11.5</v>
      </c>
      <c r="AG16" s="15">
        <v>11.5</v>
      </c>
      <c r="AH16" s="15">
        <v>11.5</v>
      </c>
      <c r="AI16" s="15">
        <v>11.5</v>
      </c>
      <c r="AJ16" s="15">
        <v>11.5</v>
      </c>
      <c r="AK16" s="15">
        <v>11.5</v>
      </c>
      <c r="AL16" s="15">
        <v>11.5</v>
      </c>
      <c r="AM16" s="15">
        <v>11.5</v>
      </c>
      <c r="AN16" s="15">
        <v>11.5</v>
      </c>
      <c r="AO16" s="15">
        <v>11.5</v>
      </c>
      <c r="AP16" s="15">
        <v>11</v>
      </c>
      <c r="AQ16" s="15">
        <v>11</v>
      </c>
      <c r="AR16" s="15">
        <v>11</v>
      </c>
      <c r="AS16" s="15">
        <v>11</v>
      </c>
      <c r="AT16" s="15">
        <v>11</v>
      </c>
      <c r="AU16" s="15">
        <v>11</v>
      </c>
      <c r="AV16" s="15">
        <v>10.5</v>
      </c>
      <c r="AW16" s="15">
        <v>10.5</v>
      </c>
    </row>
    <row r="17" spans="1:49">
      <c r="A17" s="74" t="s">
        <v>422</v>
      </c>
      <c r="B17" s="15" t="s">
        <v>3054</v>
      </c>
      <c r="C17" s="15">
        <v>1620</v>
      </c>
      <c r="D17" s="15">
        <v>90</v>
      </c>
      <c r="E17" s="15">
        <v>3</v>
      </c>
      <c r="F17" s="15">
        <v>4.5</v>
      </c>
      <c r="G17" s="15">
        <v>33</v>
      </c>
      <c r="H17" s="15">
        <v>2345</v>
      </c>
      <c r="I17" s="15" t="s">
        <v>393</v>
      </c>
      <c r="J17" s="15">
        <v>30</v>
      </c>
      <c r="K17" s="15">
        <v>30</v>
      </c>
      <c r="L17" s="15">
        <v>30</v>
      </c>
      <c r="M17" s="15">
        <v>30</v>
      </c>
      <c r="N17" s="15">
        <v>30</v>
      </c>
      <c r="O17" s="15">
        <v>30</v>
      </c>
      <c r="P17" s="15">
        <v>30</v>
      </c>
      <c r="Q17" s="15">
        <v>30</v>
      </c>
      <c r="R17" s="15">
        <v>30</v>
      </c>
      <c r="S17" s="15">
        <v>30</v>
      </c>
      <c r="T17" s="15">
        <v>30</v>
      </c>
      <c r="U17" s="15">
        <v>30</v>
      </c>
      <c r="V17" s="15">
        <v>30</v>
      </c>
      <c r="W17" s="15">
        <v>30</v>
      </c>
      <c r="X17" s="15">
        <v>29</v>
      </c>
      <c r="Y17" s="15">
        <v>29</v>
      </c>
      <c r="Z17" s="15">
        <v>29</v>
      </c>
      <c r="AA17" s="15">
        <v>29</v>
      </c>
      <c r="AB17" s="15">
        <v>29</v>
      </c>
      <c r="AC17" s="15">
        <v>29</v>
      </c>
      <c r="AD17" s="15">
        <v>14</v>
      </c>
      <c r="AE17" s="15">
        <v>14</v>
      </c>
      <c r="AF17" s="15">
        <v>14</v>
      </c>
      <c r="AG17" s="15">
        <v>14</v>
      </c>
      <c r="AH17" s="15">
        <v>14</v>
      </c>
      <c r="AI17" s="15">
        <v>14</v>
      </c>
      <c r="AJ17" s="15">
        <v>14</v>
      </c>
      <c r="AK17" s="15">
        <v>14</v>
      </c>
      <c r="AL17" s="15">
        <v>14</v>
      </c>
      <c r="AM17" s="15">
        <v>14</v>
      </c>
      <c r="AN17" s="15">
        <v>14</v>
      </c>
      <c r="AO17" s="15">
        <v>14</v>
      </c>
      <c r="AP17" s="15">
        <v>14</v>
      </c>
      <c r="AQ17" s="15">
        <v>14</v>
      </c>
      <c r="AR17" s="15">
        <v>14</v>
      </c>
      <c r="AS17" s="15">
        <v>14</v>
      </c>
      <c r="AT17" s="15">
        <v>14</v>
      </c>
      <c r="AU17" s="15">
        <v>14</v>
      </c>
      <c r="AV17" s="15">
        <v>14</v>
      </c>
      <c r="AW17" s="15">
        <v>14</v>
      </c>
    </row>
    <row r="18" spans="1:49">
      <c r="A18" s="74" t="s">
        <v>422</v>
      </c>
      <c r="B18" s="15" t="s">
        <v>3055</v>
      </c>
      <c r="C18" s="15">
        <v>1751</v>
      </c>
      <c r="D18" s="15">
        <v>120</v>
      </c>
      <c r="E18" s="15">
        <v>3</v>
      </c>
      <c r="F18" s="15">
        <v>5.8</v>
      </c>
      <c r="G18" s="15">
        <v>40</v>
      </c>
      <c r="H18" s="15">
        <v>2348</v>
      </c>
      <c r="I18" s="15" t="s">
        <v>393</v>
      </c>
      <c r="J18" s="15">
        <v>36</v>
      </c>
      <c r="K18" s="15">
        <v>36</v>
      </c>
      <c r="L18" s="15">
        <v>35</v>
      </c>
      <c r="M18" s="15">
        <v>35</v>
      </c>
      <c r="N18" s="15">
        <v>35</v>
      </c>
      <c r="O18" s="15">
        <v>35</v>
      </c>
      <c r="P18" s="15">
        <v>34</v>
      </c>
      <c r="Q18" s="15">
        <v>34</v>
      </c>
      <c r="R18" s="15">
        <v>34</v>
      </c>
      <c r="S18" s="15">
        <v>34</v>
      </c>
      <c r="T18" s="15">
        <v>33</v>
      </c>
      <c r="U18" s="15">
        <v>33</v>
      </c>
      <c r="V18" s="15">
        <v>33</v>
      </c>
      <c r="W18" s="15">
        <v>32</v>
      </c>
      <c r="X18" s="15">
        <v>32</v>
      </c>
      <c r="Y18" s="15">
        <v>32</v>
      </c>
      <c r="Z18" s="15">
        <v>32</v>
      </c>
      <c r="AA18" s="15">
        <v>31</v>
      </c>
      <c r="AB18" s="15">
        <v>31</v>
      </c>
      <c r="AC18" s="15">
        <v>31</v>
      </c>
      <c r="AD18" s="15">
        <v>17</v>
      </c>
      <c r="AE18" s="15">
        <v>17</v>
      </c>
      <c r="AF18" s="15">
        <v>16.5</v>
      </c>
      <c r="AG18" s="15">
        <v>16.5</v>
      </c>
      <c r="AH18" s="15">
        <v>16.5</v>
      </c>
      <c r="AI18" s="15">
        <v>16.5</v>
      </c>
      <c r="AJ18" s="15">
        <v>16</v>
      </c>
      <c r="AK18" s="15">
        <v>16</v>
      </c>
      <c r="AL18" s="15">
        <v>16</v>
      </c>
      <c r="AM18" s="15">
        <v>16</v>
      </c>
      <c r="AN18" s="15">
        <v>16</v>
      </c>
      <c r="AO18" s="15">
        <v>16</v>
      </c>
      <c r="AP18" s="15">
        <v>16</v>
      </c>
      <c r="AQ18" s="15">
        <v>15</v>
      </c>
      <c r="AR18" s="15">
        <v>15</v>
      </c>
      <c r="AS18" s="15">
        <v>15</v>
      </c>
      <c r="AT18" s="15">
        <v>15</v>
      </c>
      <c r="AU18" s="15">
        <v>15</v>
      </c>
      <c r="AV18" s="15">
        <v>15</v>
      </c>
      <c r="AW18" s="15">
        <v>15</v>
      </c>
    </row>
    <row r="19" spans="1:49">
      <c r="A19" s="74" t="s">
        <v>422</v>
      </c>
      <c r="B19" s="15" t="s">
        <v>3056</v>
      </c>
      <c r="C19" s="15">
        <v>1285</v>
      </c>
      <c r="D19" s="15">
        <v>140</v>
      </c>
      <c r="E19" s="15">
        <v>4</v>
      </c>
      <c r="F19" s="15">
        <v>4.5999999999999996</v>
      </c>
      <c r="G19" s="15">
        <v>48</v>
      </c>
      <c r="H19" s="15">
        <v>2349</v>
      </c>
      <c r="I19" s="15" t="s">
        <v>3057</v>
      </c>
      <c r="J19" s="15">
        <v>32</v>
      </c>
      <c r="K19" s="15">
        <v>32</v>
      </c>
      <c r="L19" s="15">
        <v>32</v>
      </c>
      <c r="M19" s="15">
        <v>32</v>
      </c>
      <c r="N19" s="15">
        <v>32</v>
      </c>
      <c r="O19" s="15">
        <v>32</v>
      </c>
      <c r="P19" s="15">
        <v>32</v>
      </c>
      <c r="Q19" s="15">
        <v>31</v>
      </c>
      <c r="R19" s="15">
        <v>31</v>
      </c>
      <c r="S19" s="15">
        <v>31</v>
      </c>
      <c r="T19" s="15">
        <v>31</v>
      </c>
      <c r="U19" s="15">
        <v>31</v>
      </c>
      <c r="V19" s="15">
        <v>31</v>
      </c>
      <c r="W19" s="15">
        <v>31</v>
      </c>
      <c r="X19" s="15">
        <v>31</v>
      </c>
      <c r="Y19" s="15">
        <v>31</v>
      </c>
      <c r="Z19" s="15">
        <v>31</v>
      </c>
      <c r="AA19" s="15">
        <v>31</v>
      </c>
      <c r="AB19" s="15">
        <v>31</v>
      </c>
      <c r="AC19" s="15">
        <v>30</v>
      </c>
      <c r="AD19" s="15">
        <v>11.5</v>
      </c>
      <c r="AE19" s="15">
        <v>11.5</v>
      </c>
      <c r="AF19" s="15">
        <v>11.5</v>
      </c>
      <c r="AG19" s="15">
        <v>11.5</v>
      </c>
      <c r="AH19" s="15">
        <v>11.5</v>
      </c>
      <c r="AI19" s="15">
        <v>11.5</v>
      </c>
      <c r="AJ19" s="15">
        <v>11.5</v>
      </c>
      <c r="AK19" s="15">
        <v>11</v>
      </c>
      <c r="AL19" s="15">
        <v>11</v>
      </c>
      <c r="AM19" s="15">
        <v>11</v>
      </c>
      <c r="AN19" s="15">
        <v>11</v>
      </c>
      <c r="AO19" s="15">
        <v>11</v>
      </c>
      <c r="AP19" s="15">
        <v>11</v>
      </c>
      <c r="AQ19" s="15">
        <v>11</v>
      </c>
      <c r="AR19" s="15">
        <v>11</v>
      </c>
      <c r="AS19" s="15">
        <v>11</v>
      </c>
      <c r="AT19" s="15">
        <v>11</v>
      </c>
      <c r="AU19" s="15">
        <v>11</v>
      </c>
      <c r="AV19" s="15">
        <v>11</v>
      </c>
      <c r="AW19" s="15">
        <v>11</v>
      </c>
    </row>
    <row r="20" spans="1:49">
      <c r="A20" s="74" t="s">
        <v>422</v>
      </c>
      <c r="B20" s="15" t="s">
        <v>3058</v>
      </c>
      <c r="C20" s="15">
        <v>1870</v>
      </c>
      <c r="D20" s="15">
        <v>190</v>
      </c>
      <c r="E20" s="15">
        <v>4</v>
      </c>
      <c r="F20" s="15">
        <v>5.9</v>
      </c>
      <c r="G20" s="15">
        <v>72</v>
      </c>
      <c r="H20" s="15">
        <v>2352</v>
      </c>
      <c r="I20" s="15" t="s">
        <v>3057</v>
      </c>
      <c r="J20" s="15">
        <v>48</v>
      </c>
      <c r="K20" s="15">
        <v>48</v>
      </c>
      <c r="L20" s="15">
        <v>48</v>
      </c>
      <c r="M20" s="15">
        <v>48</v>
      </c>
      <c r="N20" s="15">
        <v>48</v>
      </c>
      <c r="O20" s="15">
        <v>47</v>
      </c>
      <c r="P20" s="15">
        <v>47</v>
      </c>
      <c r="Q20" s="15">
        <v>47</v>
      </c>
      <c r="R20" s="15">
        <v>47</v>
      </c>
      <c r="S20" s="15">
        <v>47</v>
      </c>
      <c r="T20" s="15">
        <v>47</v>
      </c>
      <c r="U20" s="15">
        <v>47</v>
      </c>
      <c r="V20" s="15">
        <v>47</v>
      </c>
      <c r="W20" s="15">
        <v>46</v>
      </c>
      <c r="X20" s="15">
        <v>46</v>
      </c>
      <c r="Y20" s="15">
        <v>46</v>
      </c>
      <c r="Z20" s="15">
        <v>46</v>
      </c>
      <c r="AA20" s="15">
        <v>46</v>
      </c>
      <c r="AB20" s="15">
        <v>46</v>
      </c>
      <c r="AC20" s="15">
        <v>46</v>
      </c>
      <c r="AD20" s="15">
        <v>17</v>
      </c>
      <c r="AE20" s="15">
        <v>17</v>
      </c>
      <c r="AF20" s="15">
        <v>17</v>
      </c>
      <c r="AG20" s="15">
        <v>17</v>
      </c>
      <c r="AH20" s="15">
        <v>17</v>
      </c>
      <c r="AI20" s="15">
        <v>17</v>
      </c>
      <c r="AJ20" s="15">
        <v>17</v>
      </c>
      <c r="AK20" s="15">
        <v>17</v>
      </c>
      <c r="AL20" s="15">
        <v>17</v>
      </c>
      <c r="AM20" s="15">
        <v>17</v>
      </c>
      <c r="AN20" s="15">
        <v>17</v>
      </c>
      <c r="AO20" s="15">
        <v>17</v>
      </c>
      <c r="AP20" s="15">
        <v>17</v>
      </c>
      <c r="AQ20" s="15">
        <v>16.5</v>
      </c>
      <c r="AR20" s="15">
        <v>16.5</v>
      </c>
      <c r="AS20" s="15">
        <v>16.5</v>
      </c>
      <c r="AT20" s="15">
        <v>16.5</v>
      </c>
      <c r="AU20" s="15">
        <v>16.5</v>
      </c>
      <c r="AV20" s="15">
        <v>16.5</v>
      </c>
      <c r="AW20" s="15">
        <v>16.5</v>
      </c>
    </row>
    <row r="21" spans="1:49">
      <c r="A21" s="74" t="s">
        <v>422</v>
      </c>
      <c r="B21" s="15" t="s">
        <v>3059</v>
      </c>
      <c r="C21" s="15">
        <v>1594</v>
      </c>
      <c r="D21" s="15">
        <v>170</v>
      </c>
      <c r="E21" s="15">
        <v>3</v>
      </c>
      <c r="F21" s="15">
        <v>6.7</v>
      </c>
      <c r="G21" s="15">
        <v>64</v>
      </c>
      <c r="H21" s="15">
        <v>2353</v>
      </c>
      <c r="I21" s="15" t="s">
        <v>393</v>
      </c>
      <c r="J21" s="15">
        <v>57</v>
      </c>
      <c r="K21" s="15">
        <v>57</v>
      </c>
      <c r="L21" s="15">
        <v>57</v>
      </c>
      <c r="M21" s="15">
        <v>57</v>
      </c>
      <c r="N21" s="15">
        <v>57</v>
      </c>
      <c r="O21" s="15">
        <v>57</v>
      </c>
      <c r="P21" s="15">
        <v>57</v>
      </c>
      <c r="Q21" s="15">
        <v>57</v>
      </c>
      <c r="R21" s="15">
        <v>56</v>
      </c>
      <c r="S21" s="15">
        <v>56</v>
      </c>
      <c r="T21" s="15">
        <v>56</v>
      </c>
      <c r="U21" s="15">
        <v>56</v>
      </c>
      <c r="V21" s="15">
        <v>56</v>
      </c>
      <c r="W21" s="15">
        <v>56</v>
      </c>
      <c r="X21" s="15">
        <v>56</v>
      </c>
      <c r="Y21" s="15">
        <v>55</v>
      </c>
      <c r="Z21" s="15">
        <v>55</v>
      </c>
      <c r="AA21" s="15">
        <v>55</v>
      </c>
      <c r="AB21" s="15">
        <v>55</v>
      </c>
      <c r="AC21" s="15">
        <v>55</v>
      </c>
      <c r="AD21" s="15">
        <v>27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26.5</v>
      </c>
      <c r="AM21" s="15">
        <v>26.5</v>
      </c>
      <c r="AN21" s="15">
        <v>26.5</v>
      </c>
      <c r="AO21" s="15">
        <v>26.5</v>
      </c>
      <c r="AP21" s="15">
        <v>26.5</v>
      </c>
      <c r="AQ21" s="15">
        <v>26.5</v>
      </c>
      <c r="AR21" s="15">
        <v>26.5</v>
      </c>
      <c r="AS21" s="15">
        <v>26</v>
      </c>
      <c r="AT21" s="15">
        <v>26</v>
      </c>
      <c r="AU21" s="15">
        <v>26</v>
      </c>
      <c r="AV21" s="15">
        <v>26</v>
      </c>
      <c r="AW21" s="15">
        <v>26</v>
      </c>
    </row>
    <row r="22" spans="1:49">
      <c r="A22" s="74" t="s">
        <v>422</v>
      </c>
      <c r="B22" s="15" t="s">
        <v>3060</v>
      </c>
      <c r="C22" s="15">
        <v>2311</v>
      </c>
      <c r="D22" s="15">
        <v>200</v>
      </c>
      <c r="E22" s="15">
        <v>3</v>
      </c>
      <c r="F22" s="15">
        <v>8.1</v>
      </c>
      <c r="G22" s="15">
        <v>71</v>
      </c>
      <c r="H22" s="15">
        <v>2359</v>
      </c>
      <c r="I22" s="15" t="s">
        <v>393</v>
      </c>
      <c r="J22" s="15">
        <v>63</v>
      </c>
      <c r="K22" s="15">
        <v>63</v>
      </c>
      <c r="L22" s="15">
        <v>63</v>
      </c>
      <c r="M22" s="15">
        <v>63</v>
      </c>
      <c r="N22" s="15">
        <v>63</v>
      </c>
      <c r="O22" s="15">
        <v>63</v>
      </c>
      <c r="P22" s="15">
        <v>63</v>
      </c>
      <c r="Q22" s="15">
        <v>63</v>
      </c>
      <c r="R22" s="15">
        <v>62</v>
      </c>
      <c r="S22" s="15">
        <v>62</v>
      </c>
      <c r="T22" s="15">
        <v>61</v>
      </c>
      <c r="U22" s="15">
        <v>61</v>
      </c>
      <c r="V22" s="15">
        <v>60</v>
      </c>
      <c r="W22" s="15">
        <v>60</v>
      </c>
      <c r="X22" s="15">
        <v>59</v>
      </c>
      <c r="Y22" s="15">
        <v>59</v>
      </c>
      <c r="Z22" s="15">
        <v>58</v>
      </c>
      <c r="AA22" s="15">
        <v>58</v>
      </c>
      <c r="AB22" s="15">
        <v>57</v>
      </c>
      <c r="AC22" s="15">
        <v>57</v>
      </c>
      <c r="AD22" s="15">
        <v>30</v>
      </c>
      <c r="AE22" s="15">
        <v>30</v>
      </c>
      <c r="AF22" s="15">
        <v>30</v>
      </c>
      <c r="AG22" s="15">
        <v>30</v>
      </c>
      <c r="AH22" s="15">
        <v>30</v>
      </c>
      <c r="AI22" s="15">
        <v>30</v>
      </c>
      <c r="AJ22" s="15">
        <v>30</v>
      </c>
      <c r="AK22" s="15">
        <v>30</v>
      </c>
      <c r="AL22" s="15">
        <v>29.5</v>
      </c>
      <c r="AM22" s="15">
        <v>29.5</v>
      </c>
      <c r="AN22" s="15">
        <v>29</v>
      </c>
      <c r="AO22" s="15">
        <v>29</v>
      </c>
      <c r="AP22" s="15">
        <v>28.5</v>
      </c>
      <c r="AQ22" s="15">
        <v>28.5</v>
      </c>
      <c r="AR22" s="15">
        <v>28</v>
      </c>
      <c r="AS22" s="15">
        <v>28</v>
      </c>
      <c r="AT22" s="15">
        <v>27.5</v>
      </c>
      <c r="AU22" s="15">
        <v>27.5</v>
      </c>
      <c r="AV22" s="15">
        <v>27</v>
      </c>
      <c r="AW22" s="15">
        <v>27</v>
      </c>
    </row>
    <row r="23" spans="1:49">
      <c r="A23" s="15" t="s">
        <v>3821</v>
      </c>
      <c r="B23" s="15" t="s">
        <v>3061</v>
      </c>
      <c r="C23" s="15">
        <v>105</v>
      </c>
      <c r="D23" s="15">
        <v>3</v>
      </c>
      <c r="E23" s="15">
        <v>1</v>
      </c>
      <c r="F23" s="15">
        <v>0.9</v>
      </c>
      <c r="G23" s="15">
        <v>3</v>
      </c>
      <c r="H23" s="15">
        <v>2233</v>
      </c>
      <c r="I23" s="15" t="s">
        <v>397</v>
      </c>
      <c r="J23" s="15">
        <v>6</v>
      </c>
      <c r="K23" s="15">
        <v>6</v>
      </c>
      <c r="L23" s="15">
        <v>5</v>
      </c>
      <c r="M23" s="15">
        <v>5</v>
      </c>
      <c r="N23" s="15">
        <v>4</v>
      </c>
      <c r="O23" s="15">
        <v>4</v>
      </c>
      <c r="P23" s="15">
        <v>3</v>
      </c>
      <c r="Q23" s="15">
        <v>3</v>
      </c>
      <c r="R23" s="15">
        <v>2</v>
      </c>
      <c r="S23" s="15">
        <v>2</v>
      </c>
      <c r="T23" s="15">
        <v>1</v>
      </c>
      <c r="U23" s="15">
        <v>1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8.5</v>
      </c>
      <c r="AE23" s="15">
        <v>8.5</v>
      </c>
      <c r="AF23" s="15">
        <v>7</v>
      </c>
      <c r="AG23" s="15">
        <v>7</v>
      </c>
      <c r="AH23" s="15">
        <v>6</v>
      </c>
      <c r="AI23" s="15">
        <v>6</v>
      </c>
      <c r="AJ23" s="15">
        <v>4</v>
      </c>
      <c r="AK23" s="15">
        <v>4</v>
      </c>
      <c r="AL23" s="15">
        <v>3</v>
      </c>
      <c r="AM23" s="15">
        <v>3</v>
      </c>
      <c r="AN23" s="15">
        <v>1.5</v>
      </c>
      <c r="AO23" s="15">
        <v>1.5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</row>
    <row r="24" spans="1:49">
      <c r="A24" s="65" t="s">
        <v>3821</v>
      </c>
      <c r="B24" s="15" t="s">
        <v>3062</v>
      </c>
      <c r="C24" s="15">
        <v>160</v>
      </c>
      <c r="D24" s="15">
        <v>35</v>
      </c>
      <c r="E24" s="15">
        <v>1</v>
      </c>
      <c r="F24" s="15">
        <v>1.1000000000000001</v>
      </c>
      <c r="G24" s="15">
        <v>3.5</v>
      </c>
      <c r="H24" s="15">
        <v>2240</v>
      </c>
      <c r="I24" s="15" t="s">
        <v>397</v>
      </c>
      <c r="J24" s="15">
        <v>9</v>
      </c>
      <c r="K24" s="15">
        <v>9</v>
      </c>
      <c r="L24" s="15">
        <v>9</v>
      </c>
      <c r="M24" s="15">
        <v>8</v>
      </c>
      <c r="N24" s="15">
        <v>8</v>
      </c>
      <c r="O24" s="15">
        <v>8</v>
      </c>
      <c r="P24" s="15">
        <v>7</v>
      </c>
      <c r="Q24" s="15">
        <v>7</v>
      </c>
      <c r="R24" s="15">
        <v>7</v>
      </c>
      <c r="S24" s="15">
        <v>5</v>
      </c>
      <c r="T24" s="15">
        <v>5</v>
      </c>
      <c r="U24" s="15">
        <v>5</v>
      </c>
      <c r="V24" s="15">
        <v>3</v>
      </c>
      <c r="W24" s="15">
        <v>3</v>
      </c>
      <c r="X24" s="15">
        <v>1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13</v>
      </c>
      <c r="AE24" s="15">
        <v>13</v>
      </c>
      <c r="AF24" s="15">
        <v>13</v>
      </c>
      <c r="AG24" s="15">
        <v>11.5</v>
      </c>
      <c r="AH24" s="15">
        <v>11.5</v>
      </c>
      <c r="AI24" s="15">
        <v>11.5</v>
      </c>
      <c r="AJ24" s="15">
        <v>10</v>
      </c>
      <c r="AK24" s="15">
        <v>10</v>
      </c>
      <c r="AL24" s="15">
        <v>10</v>
      </c>
      <c r="AM24" s="15">
        <v>7</v>
      </c>
      <c r="AN24" s="15">
        <v>7</v>
      </c>
      <c r="AO24" s="15">
        <v>7</v>
      </c>
      <c r="AP24" s="15">
        <v>4</v>
      </c>
      <c r="AQ24" s="15">
        <v>4</v>
      </c>
      <c r="AR24" s="15">
        <v>1.5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</row>
    <row r="25" spans="1:49">
      <c r="A25" s="65" t="s">
        <v>3821</v>
      </c>
      <c r="B25" s="15" t="s">
        <v>3063</v>
      </c>
      <c r="C25" s="15">
        <v>148</v>
      </c>
      <c r="D25" s="15">
        <v>35</v>
      </c>
      <c r="E25" s="15">
        <v>1</v>
      </c>
      <c r="F25" s="15">
        <v>1.9</v>
      </c>
      <c r="G25" s="15">
        <v>4</v>
      </c>
      <c r="H25" s="15">
        <v>2248</v>
      </c>
      <c r="I25" s="15" t="s">
        <v>397</v>
      </c>
      <c r="J25" s="15">
        <v>11</v>
      </c>
      <c r="K25" s="15">
        <v>11</v>
      </c>
      <c r="L25" s="15">
        <v>11</v>
      </c>
      <c r="M25" s="15">
        <v>10</v>
      </c>
      <c r="N25" s="15">
        <v>10</v>
      </c>
      <c r="O25" s="15">
        <v>9</v>
      </c>
      <c r="P25" s="15">
        <v>9</v>
      </c>
      <c r="Q25" s="15">
        <v>9</v>
      </c>
      <c r="R25" s="15">
        <v>8</v>
      </c>
      <c r="S25" s="15">
        <v>8</v>
      </c>
      <c r="T25" s="15">
        <v>7</v>
      </c>
      <c r="U25" s="15">
        <v>7</v>
      </c>
      <c r="V25" s="15">
        <v>7</v>
      </c>
      <c r="W25" s="15">
        <v>6</v>
      </c>
      <c r="X25" s="15">
        <v>6</v>
      </c>
      <c r="Y25" s="15">
        <v>5</v>
      </c>
      <c r="Z25" s="15">
        <v>5</v>
      </c>
      <c r="AA25" s="15">
        <v>5</v>
      </c>
      <c r="AB25" s="15">
        <v>4</v>
      </c>
      <c r="AC25" s="15">
        <v>3</v>
      </c>
      <c r="AD25" s="15">
        <v>16</v>
      </c>
      <c r="AE25" s="15">
        <v>16</v>
      </c>
      <c r="AF25" s="15">
        <v>16</v>
      </c>
      <c r="AG25" s="15">
        <v>14</v>
      </c>
      <c r="AH25" s="15">
        <v>14</v>
      </c>
      <c r="AI25" s="15">
        <v>13</v>
      </c>
      <c r="AJ25" s="15">
        <v>13</v>
      </c>
      <c r="AK25" s="15">
        <v>13</v>
      </c>
      <c r="AL25" s="15">
        <v>11.5</v>
      </c>
      <c r="AM25" s="15">
        <v>11.5</v>
      </c>
      <c r="AN25" s="15">
        <v>10</v>
      </c>
      <c r="AO25" s="15">
        <v>10</v>
      </c>
      <c r="AP25" s="15">
        <v>10</v>
      </c>
      <c r="AQ25" s="15">
        <v>8.5</v>
      </c>
      <c r="AR25" s="15">
        <v>8.5</v>
      </c>
      <c r="AS25" s="15">
        <v>7</v>
      </c>
      <c r="AT25" s="15">
        <v>7</v>
      </c>
      <c r="AU25" s="15">
        <v>7</v>
      </c>
      <c r="AV25" s="15">
        <v>6</v>
      </c>
      <c r="AW25" s="15">
        <v>4</v>
      </c>
    </row>
    <row r="26" spans="1:49">
      <c r="A26" s="65" t="s">
        <v>3821</v>
      </c>
      <c r="B26" s="15" t="s">
        <v>3064</v>
      </c>
      <c r="C26" s="15">
        <v>200</v>
      </c>
      <c r="D26" s="15">
        <v>35</v>
      </c>
      <c r="E26" s="15">
        <v>2</v>
      </c>
      <c r="F26" s="15">
        <v>1.8</v>
      </c>
      <c r="G26" s="15">
        <v>5</v>
      </c>
      <c r="H26" s="15">
        <v>2251</v>
      </c>
      <c r="I26" s="15" t="s">
        <v>395</v>
      </c>
      <c r="J26" s="15">
        <v>7</v>
      </c>
      <c r="K26" s="15">
        <v>7</v>
      </c>
      <c r="L26" s="15">
        <v>7</v>
      </c>
      <c r="M26" s="15">
        <v>7</v>
      </c>
      <c r="N26" s="15">
        <v>7</v>
      </c>
      <c r="O26" s="15">
        <v>7</v>
      </c>
      <c r="P26" s="15">
        <v>7</v>
      </c>
      <c r="Q26" s="15">
        <v>7</v>
      </c>
      <c r="R26" s="15">
        <v>7</v>
      </c>
      <c r="S26" s="15">
        <v>7</v>
      </c>
      <c r="T26" s="15">
        <v>6</v>
      </c>
      <c r="U26" s="15">
        <v>6</v>
      </c>
      <c r="V26" s="15">
        <v>6</v>
      </c>
      <c r="W26" s="15">
        <v>6</v>
      </c>
      <c r="X26" s="15">
        <v>6</v>
      </c>
      <c r="Y26" s="15">
        <v>5</v>
      </c>
      <c r="Z26" s="15">
        <v>5</v>
      </c>
      <c r="AA26" s="15">
        <v>5</v>
      </c>
      <c r="AB26" s="15">
        <v>5</v>
      </c>
      <c r="AC26" s="15">
        <v>4</v>
      </c>
      <c r="AD26" s="15">
        <v>5</v>
      </c>
      <c r="AE26" s="15">
        <v>5</v>
      </c>
      <c r="AF26" s="15">
        <v>5</v>
      </c>
      <c r="AG26" s="15">
        <v>5</v>
      </c>
      <c r="AH26" s="15">
        <v>5</v>
      </c>
      <c r="AI26" s="15">
        <v>5</v>
      </c>
      <c r="AJ26" s="15">
        <v>5</v>
      </c>
      <c r="AK26" s="15">
        <v>5</v>
      </c>
      <c r="AL26" s="15">
        <v>5</v>
      </c>
      <c r="AM26" s="15">
        <v>5</v>
      </c>
      <c r="AN26" s="15">
        <v>4</v>
      </c>
      <c r="AO26" s="15">
        <v>4</v>
      </c>
      <c r="AP26" s="15">
        <v>4</v>
      </c>
      <c r="AQ26" s="15">
        <v>4</v>
      </c>
      <c r="AR26" s="15">
        <v>4</v>
      </c>
      <c r="AS26" s="15">
        <v>3.5</v>
      </c>
      <c r="AT26" s="15">
        <v>3.5</v>
      </c>
      <c r="AU26" s="15">
        <v>3.5</v>
      </c>
      <c r="AV26" s="15">
        <v>3.5</v>
      </c>
      <c r="AW26" s="15">
        <v>3</v>
      </c>
    </row>
    <row r="27" spans="1:49">
      <c r="A27" s="65" t="s">
        <v>3821</v>
      </c>
      <c r="B27" s="15" t="s">
        <v>3065</v>
      </c>
      <c r="C27" s="15">
        <v>395</v>
      </c>
      <c r="D27" s="15">
        <v>50</v>
      </c>
      <c r="E27" s="15">
        <v>2</v>
      </c>
      <c r="F27" s="15">
        <v>2.1</v>
      </c>
      <c r="G27" s="15">
        <v>8</v>
      </c>
      <c r="H27" s="15">
        <v>2257</v>
      </c>
      <c r="I27" s="15" t="s">
        <v>395</v>
      </c>
      <c r="J27" s="15">
        <v>10</v>
      </c>
      <c r="K27" s="15">
        <v>10</v>
      </c>
      <c r="L27" s="15">
        <v>9</v>
      </c>
      <c r="M27" s="15">
        <v>9</v>
      </c>
      <c r="N27" s="15">
        <v>8</v>
      </c>
      <c r="O27" s="15">
        <v>8</v>
      </c>
      <c r="P27" s="15">
        <v>7</v>
      </c>
      <c r="Q27" s="15">
        <v>7</v>
      </c>
      <c r="R27" s="15">
        <v>6</v>
      </c>
      <c r="S27" s="15">
        <v>6</v>
      </c>
      <c r="T27" s="15">
        <v>5</v>
      </c>
      <c r="U27" s="15">
        <v>5</v>
      </c>
      <c r="V27" s="15">
        <v>4</v>
      </c>
      <c r="W27" s="15">
        <v>4</v>
      </c>
      <c r="X27" s="15">
        <v>3</v>
      </c>
      <c r="Y27" s="15">
        <v>3</v>
      </c>
      <c r="Z27" s="15">
        <v>2</v>
      </c>
      <c r="AA27" s="15">
        <v>2</v>
      </c>
      <c r="AB27" s="15">
        <v>1</v>
      </c>
      <c r="AC27" s="15">
        <v>1</v>
      </c>
      <c r="AD27" s="15">
        <v>7</v>
      </c>
      <c r="AE27" s="15">
        <v>7</v>
      </c>
      <c r="AF27" s="15">
        <v>6.5</v>
      </c>
      <c r="AG27" s="15">
        <v>6.5</v>
      </c>
      <c r="AH27" s="15">
        <v>6</v>
      </c>
      <c r="AI27" s="15">
        <v>6</v>
      </c>
      <c r="AJ27" s="15">
        <v>5</v>
      </c>
      <c r="AK27" s="15">
        <v>5</v>
      </c>
      <c r="AL27" s="15">
        <v>4</v>
      </c>
      <c r="AM27" s="15">
        <v>4</v>
      </c>
      <c r="AN27" s="15">
        <v>3.5</v>
      </c>
      <c r="AO27" s="15">
        <v>3.5</v>
      </c>
      <c r="AP27" s="15">
        <v>3</v>
      </c>
      <c r="AQ27" s="15">
        <v>3</v>
      </c>
      <c r="AR27" s="15">
        <v>2</v>
      </c>
      <c r="AS27" s="15">
        <v>2</v>
      </c>
      <c r="AT27" s="15">
        <v>1.5</v>
      </c>
      <c r="AU27" s="15">
        <v>1.5</v>
      </c>
      <c r="AV27" s="15">
        <v>1</v>
      </c>
      <c r="AW27" s="15">
        <v>1</v>
      </c>
    </row>
    <row r="28" spans="1:49">
      <c r="A28" s="65" t="s">
        <v>3821</v>
      </c>
      <c r="B28" s="15" t="s">
        <v>3066</v>
      </c>
      <c r="C28" s="15">
        <v>403</v>
      </c>
      <c r="D28" s="15">
        <v>50</v>
      </c>
      <c r="E28" s="15">
        <v>2</v>
      </c>
      <c r="F28" s="15">
        <v>2.4</v>
      </c>
      <c r="G28" s="15">
        <v>9</v>
      </c>
      <c r="H28" s="15">
        <v>2260</v>
      </c>
      <c r="I28" s="15" t="s">
        <v>395</v>
      </c>
      <c r="J28" s="15">
        <v>12</v>
      </c>
      <c r="K28" s="15">
        <v>12</v>
      </c>
      <c r="L28" s="15">
        <v>12</v>
      </c>
      <c r="M28" s="15">
        <v>12</v>
      </c>
      <c r="N28" s="15">
        <v>12</v>
      </c>
      <c r="O28" s="15">
        <v>12</v>
      </c>
      <c r="P28" s="15">
        <v>12</v>
      </c>
      <c r="Q28" s="15">
        <v>11</v>
      </c>
      <c r="R28" s="15">
        <v>11</v>
      </c>
      <c r="S28" s="15">
        <v>11</v>
      </c>
      <c r="T28" s="15">
        <v>11</v>
      </c>
      <c r="U28" s="15">
        <v>11</v>
      </c>
      <c r="V28" s="15">
        <v>11</v>
      </c>
      <c r="W28" s="15">
        <v>10</v>
      </c>
      <c r="X28" s="15">
        <v>10</v>
      </c>
      <c r="Y28" s="15">
        <v>10</v>
      </c>
      <c r="Z28" s="15">
        <v>10</v>
      </c>
      <c r="AA28" s="15">
        <v>10</v>
      </c>
      <c r="AB28" s="15">
        <v>9</v>
      </c>
      <c r="AC28" s="15">
        <v>9</v>
      </c>
      <c r="AD28" s="15">
        <v>8.5</v>
      </c>
      <c r="AE28" s="15">
        <v>8.5</v>
      </c>
      <c r="AF28" s="15">
        <v>8.5</v>
      </c>
      <c r="AG28" s="15">
        <v>8.5</v>
      </c>
      <c r="AH28" s="15">
        <v>8.5</v>
      </c>
      <c r="AI28" s="15">
        <v>8.5</v>
      </c>
      <c r="AJ28" s="15">
        <v>8.5</v>
      </c>
      <c r="AK28" s="15">
        <v>8</v>
      </c>
      <c r="AL28" s="15">
        <v>8</v>
      </c>
      <c r="AM28" s="15">
        <v>8</v>
      </c>
      <c r="AN28" s="15">
        <v>8</v>
      </c>
      <c r="AO28" s="15">
        <v>8</v>
      </c>
      <c r="AP28" s="15">
        <v>8</v>
      </c>
      <c r="AQ28" s="15">
        <v>7</v>
      </c>
      <c r="AR28" s="15">
        <v>7</v>
      </c>
      <c r="AS28" s="15">
        <v>7</v>
      </c>
      <c r="AT28" s="15">
        <v>7</v>
      </c>
      <c r="AU28" s="15">
        <v>7</v>
      </c>
      <c r="AV28" s="15">
        <v>6.5</v>
      </c>
      <c r="AW28" s="15">
        <v>6.5</v>
      </c>
    </row>
    <row r="29" spans="1:49">
      <c r="A29" s="65" t="s">
        <v>3821</v>
      </c>
      <c r="B29" s="15" t="s">
        <v>3067</v>
      </c>
      <c r="C29" s="15">
        <v>261</v>
      </c>
      <c r="D29" s="15">
        <v>35</v>
      </c>
      <c r="E29" s="15">
        <v>1</v>
      </c>
      <c r="F29" s="15">
        <v>2</v>
      </c>
      <c r="G29" s="15">
        <v>5</v>
      </c>
      <c r="H29" s="15">
        <v>2263</v>
      </c>
      <c r="I29" s="15" t="s">
        <v>397</v>
      </c>
      <c r="J29" s="15">
        <v>14</v>
      </c>
      <c r="K29" s="15">
        <v>14</v>
      </c>
      <c r="L29" s="15">
        <v>14</v>
      </c>
      <c r="M29" s="15">
        <v>14</v>
      </c>
      <c r="N29" s="15">
        <v>14</v>
      </c>
      <c r="O29" s="15">
        <v>14</v>
      </c>
      <c r="P29" s="15">
        <v>14</v>
      </c>
      <c r="Q29" s="15">
        <v>14</v>
      </c>
      <c r="R29" s="15">
        <v>14</v>
      </c>
      <c r="S29" s="15">
        <v>12</v>
      </c>
      <c r="T29" s="15">
        <v>12</v>
      </c>
      <c r="U29" s="15">
        <v>12</v>
      </c>
      <c r="V29" s="15">
        <v>12</v>
      </c>
      <c r="W29" s="15">
        <v>12</v>
      </c>
      <c r="X29" s="15">
        <v>10</v>
      </c>
      <c r="Y29" s="15">
        <v>10</v>
      </c>
      <c r="Z29" s="15">
        <v>10</v>
      </c>
      <c r="AA29" s="15">
        <v>10</v>
      </c>
      <c r="AB29" s="15">
        <v>8</v>
      </c>
      <c r="AC29" s="15">
        <v>8</v>
      </c>
      <c r="AD29" s="15">
        <v>20</v>
      </c>
      <c r="AE29" s="15">
        <v>20</v>
      </c>
      <c r="AF29" s="15">
        <v>20</v>
      </c>
      <c r="AG29" s="15">
        <v>20</v>
      </c>
      <c r="AH29" s="15">
        <v>20</v>
      </c>
      <c r="AI29" s="15">
        <v>20</v>
      </c>
      <c r="AJ29" s="15">
        <v>20</v>
      </c>
      <c r="AK29" s="15">
        <v>20</v>
      </c>
      <c r="AL29" s="15">
        <v>20</v>
      </c>
      <c r="AM29" s="15">
        <v>17</v>
      </c>
      <c r="AN29" s="15">
        <v>17</v>
      </c>
      <c r="AO29" s="15">
        <v>17</v>
      </c>
      <c r="AP29" s="15">
        <v>17</v>
      </c>
      <c r="AQ29" s="15">
        <v>17</v>
      </c>
      <c r="AR29" s="15">
        <v>14</v>
      </c>
      <c r="AS29" s="15">
        <v>14</v>
      </c>
      <c r="AT29" s="15">
        <v>14</v>
      </c>
      <c r="AU29" s="15">
        <v>14</v>
      </c>
      <c r="AV29" s="15">
        <v>11.5</v>
      </c>
      <c r="AW29" s="15">
        <v>11.5</v>
      </c>
    </row>
    <row r="30" spans="1:49">
      <c r="A30" s="65" t="s">
        <v>3821</v>
      </c>
      <c r="B30" s="15" t="s">
        <v>3068</v>
      </c>
      <c r="C30" s="15">
        <v>458</v>
      </c>
      <c r="D30" s="15">
        <v>60</v>
      </c>
      <c r="E30" s="15">
        <v>2</v>
      </c>
      <c r="F30" s="15">
        <v>2.9</v>
      </c>
      <c r="G30" s="15">
        <v>12</v>
      </c>
      <c r="H30" s="15">
        <v>2265</v>
      </c>
      <c r="I30" s="15" t="s">
        <v>395</v>
      </c>
      <c r="J30" s="15">
        <v>16</v>
      </c>
      <c r="K30" s="15">
        <v>16</v>
      </c>
      <c r="L30" s="15">
        <v>16</v>
      </c>
      <c r="M30" s="15">
        <v>16</v>
      </c>
      <c r="N30" s="15">
        <v>16</v>
      </c>
      <c r="O30" s="15">
        <v>16</v>
      </c>
      <c r="P30" s="15">
        <v>16</v>
      </c>
      <c r="Q30" s="15">
        <v>16</v>
      </c>
      <c r="R30" s="15">
        <v>16</v>
      </c>
      <c r="S30" s="15">
        <v>16</v>
      </c>
      <c r="T30" s="15">
        <v>16</v>
      </c>
      <c r="U30" s="15">
        <v>15</v>
      </c>
      <c r="V30" s="15">
        <v>15</v>
      </c>
      <c r="W30" s="15">
        <v>15</v>
      </c>
      <c r="X30" s="15">
        <v>15</v>
      </c>
      <c r="Y30" s="15">
        <v>14</v>
      </c>
      <c r="Z30" s="15">
        <v>14</v>
      </c>
      <c r="AA30" s="15">
        <v>14</v>
      </c>
      <c r="AB30" s="15">
        <v>14</v>
      </c>
      <c r="AC30" s="15">
        <v>14</v>
      </c>
      <c r="AD30" s="15">
        <v>11.5</v>
      </c>
      <c r="AE30" s="15">
        <v>11.5</v>
      </c>
      <c r="AF30" s="15">
        <v>11.5</v>
      </c>
      <c r="AG30" s="15">
        <v>11.5</v>
      </c>
      <c r="AH30" s="15">
        <v>11.5</v>
      </c>
      <c r="AI30" s="15">
        <v>11.5</v>
      </c>
      <c r="AJ30" s="15">
        <v>11.5</v>
      </c>
      <c r="AK30" s="15">
        <v>11.5</v>
      </c>
      <c r="AL30" s="15">
        <v>11.5</v>
      </c>
      <c r="AM30" s="15">
        <v>11.5</v>
      </c>
      <c r="AN30" s="15">
        <v>11.5</v>
      </c>
      <c r="AO30" s="15">
        <v>11</v>
      </c>
      <c r="AP30" s="15">
        <v>11</v>
      </c>
      <c r="AQ30" s="15">
        <v>11</v>
      </c>
      <c r="AR30" s="15">
        <v>11</v>
      </c>
      <c r="AS30" s="15">
        <v>10</v>
      </c>
      <c r="AT30" s="15">
        <v>10</v>
      </c>
      <c r="AU30" s="15">
        <v>10</v>
      </c>
      <c r="AV30" s="15">
        <v>10</v>
      </c>
      <c r="AW30" s="15">
        <v>10</v>
      </c>
    </row>
    <row r="31" spans="1:49">
      <c r="A31" s="65" t="s">
        <v>3821</v>
      </c>
      <c r="B31" s="15" t="s">
        <v>3069</v>
      </c>
      <c r="C31" s="15">
        <v>675</v>
      </c>
      <c r="D31" s="15">
        <v>100</v>
      </c>
      <c r="E31" s="15">
        <v>3</v>
      </c>
      <c r="F31" s="15">
        <v>4.0999999999999996</v>
      </c>
      <c r="G31" s="15">
        <v>14</v>
      </c>
      <c r="H31" s="15">
        <v>2272</v>
      </c>
      <c r="I31" s="15" t="s">
        <v>393</v>
      </c>
      <c r="J31" s="15">
        <v>12</v>
      </c>
      <c r="K31" s="15">
        <v>12</v>
      </c>
      <c r="L31" s="15">
        <v>12</v>
      </c>
      <c r="M31" s="15">
        <v>12</v>
      </c>
      <c r="N31" s="15">
        <v>12</v>
      </c>
      <c r="O31" s="15">
        <v>12</v>
      </c>
      <c r="P31" s="15">
        <v>12</v>
      </c>
      <c r="Q31" s="15">
        <v>12</v>
      </c>
      <c r="R31" s="15">
        <v>12</v>
      </c>
      <c r="S31" s="15">
        <v>12</v>
      </c>
      <c r="T31" s="15">
        <v>10</v>
      </c>
      <c r="U31" s="15">
        <v>10</v>
      </c>
      <c r="V31" s="15">
        <v>10</v>
      </c>
      <c r="W31" s="15">
        <v>10</v>
      </c>
      <c r="X31" s="15">
        <v>10</v>
      </c>
      <c r="Y31" s="15">
        <v>10</v>
      </c>
      <c r="Z31" s="15">
        <v>10</v>
      </c>
      <c r="AA31" s="15">
        <v>8</v>
      </c>
      <c r="AB31" s="15">
        <v>8</v>
      </c>
      <c r="AC31" s="15">
        <v>8</v>
      </c>
      <c r="AD31" s="15">
        <v>6</v>
      </c>
      <c r="AE31" s="15">
        <v>6</v>
      </c>
      <c r="AF31" s="15">
        <v>6</v>
      </c>
      <c r="AG31" s="15">
        <v>6</v>
      </c>
      <c r="AH31" s="15">
        <v>6</v>
      </c>
      <c r="AI31" s="15">
        <v>6</v>
      </c>
      <c r="AJ31" s="15">
        <v>6</v>
      </c>
      <c r="AK31" s="15">
        <v>6</v>
      </c>
      <c r="AL31" s="15">
        <v>6</v>
      </c>
      <c r="AM31" s="15">
        <v>6</v>
      </c>
      <c r="AN31" s="15">
        <v>5</v>
      </c>
      <c r="AO31" s="15">
        <v>5</v>
      </c>
      <c r="AP31" s="15">
        <v>5</v>
      </c>
      <c r="AQ31" s="15">
        <v>5</v>
      </c>
      <c r="AR31" s="15">
        <v>5</v>
      </c>
      <c r="AS31" s="15">
        <v>5</v>
      </c>
      <c r="AT31" s="15">
        <v>5</v>
      </c>
      <c r="AU31" s="15">
        <v>4</v>
      </c>
      <c r="AV31" s="15">
        <v>4</v>
      </c>
      <c r="AW31" s="15">
        <v>4</v>
      </c>
    </row>
    <row r="32" spans="1:49">
      <c r="A32" s="65" t="s">
        <v>3821</v>
      </c>
      <c r="B32" s="15" t="s">
        <v>3070</v>
      </c>
      <c r="C32" s="15">
        <v>507</v>
      </c>
      <c r="D32" s="15">
        <v>50</v>
      </c>
      <c r="E32" s="15">
        <v>1</v>
      </c>
      <c r="F32" s="15">
        <v>2.2000000000000002</v>
      </c>
      <c r="G32" s="15">
        <v>6</v>
      </c>
      <c r="H32" s="15">
        <v>2273</v>
      </c>
      <c r="I32" s="15" t="s">
        <v>397</v>
      </c>
      <c r="J32" s="15">
        <v>15</v>
      </c>
      <c r="K32" s="15">
        <v>15</v>
      </c>
      <c r="L32" s="15">
        <v>15</v>
      </c>
      <c r="M32" s="15">
        <v>15</v>
      </c>
      <c r="N32" s="15">
        <v>15</v>
      </c>
      <c r="O32" s="15">
        <v>15</v>
      </c>
      <c r="P32" s="15">
        <v>15</v>
      </c>
      <c r="Q32" s="15">
        <v>15</v>
      </c>
      <c r="R32" s="15">
        <v>15</v>
      </c>
      <c r="S32" s="15">
        <v>15</v>
      </c>
      <c r="T32" s="15">
        <v>15</v>
      </c>
      <c r="U32" s="15">
        <v>13</v>
      </c>
      <c r="V32" s="15">
        <v>13</v>
      </c>
      <c r="W32" s="15">
        <v>13</v>
      </c>
      <c r="X32" s="15">
        <v>13</v>
      </c>
      <c r="Y32" s="15">
        <v>13</v>
      </c>
      <c r="Z32" s="15">
        <v>10</v>
      </c>
      <c r="AA32" s="15">
        <v>10</v>
      </c>
      <c r="AB32" s="15">
        <v>10</v>
      </c>
      <c r="AC32" s="15">
        <v>9</v>
      </c>
      <c r="AD32" s="15">
        <v>21.5</v>
      </c>
      <c r="AE32" s="15">
        <v>21.5</v>
      </c>
      <c r="AF32" s="15">
        <v>21.5</v>
      </c>
      <c r="AG32" s="15">
        <v>21.5</v>
      </c>
      <c r="AH32" s="15">
        <v>21.5</v>
      </c>
      <c r="AI32" s="15">
        <v>21.5</v>
      </c>
      <c r="AJ32" s="15">
        <v>21.5</v>
      </c>
      <c r="AK32" s="15">
        <v>21.5</v>
      </c>
      <c r="AL32" s="15">
        <v>21.5</v>
      </c>
      <c r="AM32" s="15">
        <v>21.5</v>
      </c>
      <c r="AN32" s="15">
        <v>21.5</v>
      </c>
      <c r="AO32" s="15">
        <v>18.5</v>
      </c>
      <c r="AP32" s="15">
        <v>18.5</v>
      </c>
      <c r="AQ32" s="15">
        <v>18.5</v>
      </c>
      <c r="AR32" s="15">
        <v>18.5</v>
      </c>
      <c r="AS32" s="15">
        <v>18.5</v>
      </c>
      <c r="AT32" s="15">
        <v>14</v>
      </c>
      <c r="AU32" s="15">
        <v>14</v>
      </c>
      <c r="AV32" s="15">
        <v>14</v>
      </c>
      <c r="AW32" s="15">
        <v>13</v>
      </c>
    </row>
    <row r="33" spans="1:49">
      <c r="A33" s="65" t="s">
        <v>3821</v>
      </c>
      <c r="B33" s="15" t="s">
        <v>3071</v>
      </c>
      <c r="C33" s="15">
        <v>857</v>
      </c>
      <c r="D33" s="15">
        <v>135</v>
      </c>
      <c r="E33" s="15">
        <v>3</v>
      </c>
      <c r="F33" s="15">
        <v>4.8</v>
      </c>
      <c r="G33" s="15">
        <v>19</v>
      </c>
      <c r="H33" s="15">
        <v>2281</v>
      </c>
      <c r="I33" s="15" t="s">
        <v>393</v>
      </c>
      <c r="J33" s="15">
        <v>17</v>
      </c>
      <c r="K33" s="15">
        <v>17</v>
      </c>
      <c r="L33" s="15">
        <v>17</v>
      </c>
      <c r="M33" s="15">
        <v>17</v>
      </c>
      <c r="N33" s="15">
        <v>17</v>
      </c>
      <c r="O33" s="15">
        <v>17</v>
      </c>
      <c r="P33" s="15">
        <v>17</v>
      </c>
      <c r="Q33" s="15">
        <v>17</v>
      </c>
      <c r="R33" s="15">
        <v>17</v>
      </c>
      <c r="S33" s="15">
        <v>17</v>
      </c>
      <c r="T33" s="15">
        <v>17</v>
      </c>
      <c r="U33" s="15">
        <v>17</v>
      </c>
      <c r="V33" s="15">
        <v>17</v>
      </c>
      <c r="W33" s="15">
        <v>17</v>
      </c>
      <c r="X33" s="15">
        <v>17</v>
      </c>
      <c r="Y33" s="15">
        <v>17</v>
      </c>
      <c r="Z33" s="15">
        <v>17</v>
      </c>
      <c r="AA33" s="15">
        <v>17</v>
      </c>
      <c r="AB33" s="15">
        <v>17</v>
      </c>
      <c r="AC33" s="15">
        <v>17</v>
      </c>
      <c r="AD33" s="15">
        <v>8</v>
      </c>
      <c r="AE33" s="15">
        <v>8</v>
      </c>
      <c r="AF33" s="15">
        <v>8</v>
      </c>
      <c r="AG33" s="15">
        <v>8</v>
      </c>
      <c r="AH33" s="15">
        <v>8</v>
      </c>
      <c r="AI33" s="15">
        <v>8</v>
      </c>
      <c r="AJ33" s="15">
        <v>8</v>
      </c>
      <c r="AK33" s="15">
        <v>8</v>
      </c>
      <c r="AL33" s="15">
        <v>8</v>
      </c>
      <c r="AM33" s="15">
        <v>8</v>
      </c>
      <c r="AN33" s="15">
        <v>8</v>
      </c>
      <c r="AO33" s="15">
        <v>8</v>
      </c>
      <c r="AP33" s="15">
        <v>8</v>
      </c>
      <c r="AQ33" s="15">
        <v>8</v>
      </c>
      <c r="AR33" s="15">
        <v>8</v>
      </c>
      <c r="AS33" s="15">
        <v>8</v>
      </c>
      <c r="AT33" s="15">
        <v>8</v>
      </c>
      <c r="AU33" s="15">
        <v>8</v>
      </c>
      <c r="AV33" s="15">
        <v>8</v>
      </c>
      <c r="AW33" s="15">
        <v>8</v>
      </c>
    </row>
    <row r="34" spans="1:49">
      <c r="A34" s="65" t="s">
        <v>3821</v>
      </c>
      <c r="B34" s="15" t="s">
        <v>3072</v>
      </c>
      <c r="C34" s="15">
        <v>588</v>
      </c>
      <c r="D34" s="15">
        <v>60</v>
      </c>
      <c r="E34" s="15">
        <v>2</v>
      </c>
      <c r="F34" s="15">
        <v>3.2</v>
      </c>
      <c r="G34" s="15">
        <v>14</v>
      </c>
      <c r="H34" s="15">
        <v>2286</v>
      </c>
      <c r="I34" s="15" t="s">
        <v>395</v>
      </c>
      <c r="J34" s="15">
        <v>18</v>
      </c>
      <c r="K34" s="15">
        <v>18</v>
      </c>
      <c r="L34" s="15">
        <v>18</v>
      </c>
      <c r="M34" s="15">
        <v>18</v>
      </c>
      <c r="N34" s="15">
        <v>18</v>
      </c>
      <c r="O34" s="15">
        <v>18</v>
      </c>
      <c r="P34" s="15">
        <v>18</v>
      </c>
      <c r="Q34" s="15">
        <v>18</v>
      </c>
      <c r="R34" s="15">
        <v>18</v>
      </c>
      <c r="S34" s="15">
        <v>18</v>
      </c>
      <c r="T34" s="15">
        <v>18</v>
      </c>
      <c r="U34" s="15">
        <v>18</v>
      </c>
      <c r="V34" s="15">
        <v>18</v>
      </c>
      <c r="W34" s="15">
        <v>18</v>
      </c>
      <c r="X34" s="15">
        <v>18</v>
      </c>
      <c r="Y34" s="15">
        <v>16</v>
      </c>
      <c r="Z34" s="15">
        <v>16</v>
      </c>
      <c r="AA34" s="15">
        <v>16</v>
      </c>
      <c r="AB34" s="15">
        <v>16</v>
      </c>
      <c r="AC34" s="15">
        <v>16</v>
      </c>
      <c r="AD34" s="15">
        <v>13</v>
      </c>
      <c r="AE34" s="15">
        <v>13</v>
      </c>
      <c r="AF34" s="15">
        <v>13</v>
      </c>
      <c r="AG34" s="15">
        <v>13</v>
      </c>
      <c r="AH34" s="15">
        <v>13</v>
      </c>
      <c r="AI34" s="15">
        <v>13</v>
      </c>
      <c r="AJ34" s="15">
        <v>13</v>
      </c>
      <c r="AK34" s="15">
        <v>13</v>
      </c>
      <c r="AL34" s="15">
        <v>13</v>
      </c>
      <c r="AM34" s="15">
        <v>13</v>
      </c>
      <c r="AN34" s="15">
        <v>13</v>
      </c>
      <c r="AO34" s="15">
        <v>13</v>
      </c>
      <c r="AP34" s="15">
        <v>13</v>
      </c>
      <c r="AQ34" s="15">
        <v>13</v>
      </c>
      <c r="AR34" s="15">
        <v>13</v>
      </c>
      <c r="AS34" s="15">
        <v>11.5</v>
      </c>
      <c r="AT34" s="15">
        <v>11.5</v>
      </c>
      <c r="AU34" s="15">
        <v>11.5</v>
      </c>
      <c r="AV34" s="15">
        <v>11.5</v>
      </c>
      <c r="AW34" s="15">
        <v>11.5</v>
      </c>
    </row>
    <row r="35" spans="1:49">
      <c r="A35" s="65" t="s">
        <v>3821</v>
      </c>
      <c r="B35" s="15" t="s">
        <v>3073</v>
      </c>
      <c r="C35" s="15">
        <v>695</v>
      </c>
      <c r="D35" s="15">
        <v>60</v>
      </c>
      <c r="E35" s="15">
        <v>2</v>
      </c>
      <c r="F35" s="15">
        <v>3.1</v>
      </c>
      <c r="G35" s="15">
        <v>20</v>
      </c>
      <c r="H35" s="15">
        <v>2290</v>
      </c>
      <c r="I35" s="15" t="s">
        <v>395</v>
      </c>
      <c r="J35" s="15">
        <v>26</v>
      </c>
      <c r="K35" s="15">
        <v>26</v>
      </c>
      <c r="L35" s="15">
        <v>26</v>
      </c>
      <c r="M35" s="15">
        <v>26</v>
      </c>
      <c r="N35" s="15">
        <v>26</v>
      </c>
      <c r="O35" s="15">
        <v>26</v>
      </c>
      <c r="P35" s="15">
        <v>26</v>
      </c>
      <c r="Q35" s="15">
        <v>26</v>
      </c>
      <c r="R35" s="15">
        <v>26</v>
      </c>
      <c r="S35" s="15">
        <v>26</v>
      </c>
      <c r="T35" s="15">
        <v>26</v>
      </c>
      <c r="U35" s="15">
        <v>26</v>
      </c>
      <c r="V35" s="15">
        <v>26</v>
      </c>
      <c r="W35" s="15">
        <v>26</v>
      </c>
      <c r="X35" s="15">
        <v>26</v>
      </c>
      <c r="Y35" s="15">
        <v>26</v>
      </c>
      <c r="Z35" s="15">
        <v>26</v>
      </c>
      <c r="AA35" s="15">
        <v>25</v>
      </c>
      <c r="AB35" s="15">
        <v>24</v>
      </c>
      <c r="AC35" s="15">
        <v>23</v>
      </c>
      <c r="AD35" s="15">
        <v>18.5</v>
      </c>
      <c r="AE35" s="15">
        <v>18.5</v>
      </c>
      <c r="AF35" s="15">
        <v>18.5</v>
      </c>
      <c r="AG35" s="15">
        <v>18.5</v>
      </c>
      <c r="AH35" s="15">
        <v>18.5</v>
      </c>
      <c r="AI35" s="15">
        <v>18.5</v>
      </c>
      <c r="AJ35" s="15">
        <v>18.5</v>
      </c>
      <c r="AK35" s="15">
        <v>18.5</v>
      </c>
      <c r="AL35" s="15">
        <v>18.5</v>
      </c>
      <c r="AM35" s="15">
        <v>18.5</v>
      </c>
      <c r="AN35" s="15">
        <v>18.5</v>
      </c>
      <c r="AO35" s="15">
        <v>18.5</v>
      </c>
      <c r="AP35" s="15">
        <v>18.5</v>
      </c>
      <c r="AQ35" s="15">
        <v>18.5</v>
      </c>
      <c r="AR35" s="15">
        <v>18.5</v>
      </c>
      <c r="AS35" s="15">
        <v>18.5</v>
      </c>
      <c r="AT35" s="15">
        <v>18.5</v>
      </c>
      <c r="AU35" s="15">
        <v>18</v>
      </c>
      <c r="AV35" s="15">
        <v>17</v>
      </c>
      <c r="AW35" s="15">
        <v>16.5</v>
      </c>
    </row>
    <row r="36" spans="1:49">
      <c r="A36" s="65" t="s">
        <v>3821</v>
      </c>
      <c r="B36" s="15" t="s">
        <v>3074</v>
      </c>
      <c r="C36" s="15">
        <v>710</v>
      </c>
      <c r="D36" s="15">
        <v>80</v>
      </c>
      <c r="E36" s="15">
        <v>2</v>
      </c>
      <c r="F36" s="15">
        <v>3.4</v>
      </c>
      <c r="G36" s="15">
        <v>23</v>
      </c>
      <c r="H36" s="15">
        <v>2311</v>
      </c>
      <c r="I36" s="15" t="s">
        <v>395</v>
      </c>
      <c r="J36" s="15">
        <v>30</v>
      </c>
      <c r="K36" s="15">
        <v>30</v>
      </c>
      <c r="L36" s="15">
        <v>30</v>
      </c>
      <c r="M36" s="15">
        <v>30</v>
      </c>
      <c r="N36" s="15">
        <v>30</v>
      </c>
      <c r="O36" s="15">
        <v>30</v>
      </c>
      <c r="P36" s="15">
        <v>30</v>
      </c>
      <c r="Q36" s="15">
        <v>30</v>
      </c>
      <c r="R36" s="15">
        <v>30</v>
      </c>
      <c r="S36" s="15">
        <v>30</v>
      </c>
      <c r="T36" s="15">
        <v>30</v>
      </c>
      <c r="U36" s="15">
        <v>30</v>
      </c>
      <c r="V36" s="15">
        <v>30</v>
      </c>
      <c r="W36" s="15">
        <v>30</v>
      </c>
      <c r="X36" s="15">
        <v>28</v>
      </c>
      <c r="Y36" s="15">
        <v>28</v>
      </c>
      <c r="Z36" s="15">
        <v>28</v>
      </c>
      <c r="AA36" s="15">
        <v>28</v>
      </c>
      <c r="AB36" s="15">
        <v>28</v>
      </c>
      <c r="AC36" s="15">
        <v>28</v>
      </c>
      <c r="AD36" s="15">
        <v>21.5</v>
      </c>
      <c r="AE36" s="15">
        <v>21.5</v>
      </c>
      <c r="AF36" s="15">
        <v>21.5</v>
      </c>
      <c r="AG36" s="15">
        <v>21.5</v>
      </c>
      <c r="AH36" s="15">
        <v>21.5</v>
      </c>
      <c r="AI36" s="15">
        <v>21.5</v>
      </c>
      <c r="AJ36" s="15">
        <v>21.5</v>
      </c>
      <c r="AK36" s="15">
        <v>21.5</v>
      </c>
      <c r="AL36" s="15">
        <v>21.5</v>
      </c>
      <c r="AM36" s="15">
        <v>21.5</v>
      </c>
      <c r="AN36" s="15">
        <v>21.5</v>
      </c>
      <c r="AO36" s="15">
        <v>21.5</v>
      </c>
      <c r="AP36" s="15">
        <v>21.5</v>
      </c>
      <c r="AQ36" s="15">
        <v>21.5</v>
      </c>
      <c r="AR36" s="15">
        <v>20</v>
      </c>
      <c r="AS36" s="15">
        <v>20</v>
      </c>
      <c r="AT36" s="15">
        <v>20</v>
      </c>
      <c r="AU36" s="15">
        <v>20</v>
      </c>
      <c r="AV36" s="15">
        <v>20</v>
      </c>
      <c r="AW36" s="15">
        <v>20</v>
      </c>
    </row>
    <row r="37" spans="1:49">
      <c r="A37" s="65" t="s">
        <v>3821</v>
      </c>
      <c r="B37" s="15" t="s">
        <v>3075</v>
      </c>
      <c r="C37" s="15">
        <v>1750</v>
      </c>
      <c r="D37" s="15">
        <v>155</v>
      </c>
      <c r="E37" s="15">
        <v>3</v>
      </c>
      <c r="F37" s="15">
        <v>4.2</v>
      </c>
      <c r="G37" s="15">
        <v>40</v>
      </c>
      <c r="H37" s="15">
        <v>2319</v>
      </c>
      <c r="I37" s="15" t="s">
        <v>393</v>
      </c>
      <c r="J37" s="15">
        <v>36</v>
      </c>
      <c r="K37" s="15">
        <v>36</v>
      </c>
      <c r="L37" s="15">
        <v>36</v>
      </c>
      <c r="M37" s="15">
        <v>36</v>
      </c>
      <c r="N37" s="15">
        <v>36</v>
      </c>
      <c r="O37" s="15">
        <v>36</v>
      </c>
      <c r="P37" s="15">
        <v>36</v>
      </c>
      <c r="Q37" s="15">
        <v>36</v>
      </c>
      <c r="R37" s="15">
        <v>36</v>
      </c>
      <c r="S37" s="15">
        <v>36</v>
      </c>
      <c r="T37" s="15">
        <v>36</v>
      </c>
      <c r="U37" s="15">
        <v>36</v>
      </c>
      <c r="V37" s="15">
        <v>36</v>
      </c>
      <c r="W37" s="15">
        <v>36</v>
      </c>
      <c r="X37" s="15">
        <v>36</v>
      </c>
      <c r="Y37" s="15">
        <v>36</v>
      </c>
      <c r="Z37" s="15">
        <v>36</v>
      </c>
      <c r="AA37" s="15">
        <v>30</v>
      </c>
      <c r="AB37" s="15">
        <v>24</v>
      </c>
      <c r="AC37" s="15">
        <v>18</v>
      </c>
      <c r="AD37" s="15">
        <v>17</v>
      </c>
      <c r="AE37" s="15">
        <v>17</v>
      </c>
      <c r="AF37" s="15">
        <v>17</v>
      </c>
      <c r="AG37" s="15">
        <v>17</v>
      </c>
      <c r="AH37" s="15">
        <v>17</v>
      </c>
      <c r="AI37" s="15">
        <v>17</v>
      </c>
      <c r="AJ37" s="15">
        <v>17</v>
      </c>
      <c r="AK37" s="15">
        <v>17</v>
      </c>
      <c r="AL37" s="15">
        <v>17</v>
      </c>
      <c r="AM37" s="15">
        <v>17</v>
      </c>
      <c r="AN37" s="15">
        <v>17</v>
      </c>
      <c r="AO37" s="15">
        <v>17</v>
      </c>
      <c r="AP37" s="15">
        <v>17</v>
      </c>
      <c r="AQ37" s="15">
        <v>17</v>
      </c>
      <c r="AR37" s="15">
        <v>17</v>
      </c>
      <c r="AS37" s="15">
        <v>17</v>
      </c>
      <c r="AT37" s="15">
        <v>17</v>
      </c>
      <c r="AU37" s="15">
        <v>14</v>
      </c>
      <c r="AV37" s="15">
        <v>11.5</v>
      </c>
      <c r="AW37" s="15">
        <v>8.5</v>
      </c>
    </row>
    <row r="38" spans="1:49">
      <c r="A38" s="65" t="s">
        <v>3821</v>
      </c>
      <c r="B38" s="15" t="s">
        <v>3076</v>
      </c>
      <c r="C38" s="15">
        <v>1118</v>
      </c>
      <c r="D38" s="15">
        <v>80</v>
      </c>
      <c r="E38" s="15">
        <v>3</v>
      </c>
      <c r="F38" s="15">
        <v>3.3</v>
      </c>
      <c r="G38" s="15">
        <v>34</v>
      </c>
      <c r="H38" s="15">
        <v>2323</v>
      </c>
      <c r="I38" s="15" t="s">
        <v>393</v>
      </c>
      <c r="J38" s="15">
        <v>30</v>
      </c>
      <c r="K38" s="15">
        <v>30</v>
      </c>
      <c r="L38" s="15">
        <v>30</v>
      </c>
      <c r="M38" s="15">
        <v>30</v>
      </c>
      <c r="N38" s="15">
        <v>30</v>
      </c>
      <c r="O38" s="15">
        <v>30</v>
      </c>
      <c r="P38" s="15">
        <v>30</v>
      </c>
      <c r="Q38" s="15">
        <v>30</v>
      </c>
      <c r="R38" s="15">
        <v>30</v>
      </c>
      <c r="S38" s="15">
        <v>30</v>
      </c>
      <c r="T38" s="15">
        <v>30</v>
      </c>
      <c r="U38" s="15">
        <v>30</v>
      </c>
      <c r="V38" s="15">
        <v>29</v>
      </c>
      <c r="W38" s="15">
        <v>29</v>
      </c>
      <c r="X38" s="15">
        <v>29</v>
      </c>
      <c r="Y38" s="15">
        <v>29</v>
      </c>
      <c r="Z38" s="15">
        <v>29</v>
      </c>
      <c r="AA38" s="15">
        <v>29</v>
      </c>
      <c r="AB38" s="15">
        <v>29</v>
      </c>
      <c r="AC38" s="15">
        <v>29</v>
      </c>
      <c r="AD38" s="15">
        <v>14</v>
      </c>
      <c r="AE38" s="15">
        <v>14</v>
      </c>
      <c r="AF38" s="15">
        <v>14</v>
      </c>
      <c r="AG38" s="15">
        <v>14</v>
      </c>
      <c r="AH38" s="15">
        <v>14</v>
      </c>
      <c r="AI38" s="15">
        <v>14</v>
      </c>
      <c r="AJ38" s="15">
        <v>14</v>
      </c>
      <c r="AK38" s="15">
        <v>14</v>
      </c>
      <c r="AL38" s="15">
        <v>14</v>
      </c>
      <c r="AM38" s="15">
        <v>14</v>
      </c>
      <c r="AN38" s="15">
        <v>14</v>
      </c>
      <c r="AO38" s="15">
        <v>14</v>
      </c>
      <c r="AP38" s="15">
        <v>14</v>
      </c>
      <c r="AQ38" s="15">
        <v>14</v>
      </c>
      <c r="AR38" s="15">
        <v>14</v>
      </c>
      <c r="AS38" s="15">
        <v>14</v>
      </c>
      <c r="AT38" s="15">
        <v>14</v>
      </c>
      <c r="AU38" s="15">
        <v>14</v>
      </c>
      <c r="AV38" s="15">
        <v>14</v>
      </c>
      <c r="AW38" s="15">
        <v>14</v>
      </c>
    </row>
    <row r="39" spans="1:49">
      <c r="A39" s="65" t="s">
        <v>3821</v>
      </c>
      <c r="B39" s="15" t="s">
        <v>3077</v>
      </c>
      <c r="C39" s="15">
        <v>760</v>
      </c>
      <c r="D39" s="15">
        <v>60</v>
      </c>
      <c r="E39" s="15">
        <v>2</v>
      </c>
      <c r="F39" s="15">
        <v>3.7</v>
      </c>
      <c r="G39" s="15">
        <v>29</v>
      </c>
      <c r="H39" s="15">
        <v>2332</v>
      </c>
      <c r="I39" s="15" t="s">
        <v>395</v>
      </c>
      <c r="J39" s="15">
        <v>38</v>
      </c>
      <c r="K39" s="15">
        <v>38</v>
      </c>
      <c r="L39" s="15">
        <v>38</v>
      </c>
      <c r="M39" s="15">
        <v>38</v>
      </c>
      <c r="N39" s="15">
        <v>38</v>
      </c>
      <c r="O39" s="15">
        <v>38</v>
      </c>
      <c r="P39" s="15">
        <v>38</v>
      </c>
      <c r="Q39" s="15">
        <v>38</v>
      </c>
      <c r="R39" s="15">
        <v>38</v>
      </c>
      <c r="S39" s="15">
        <v>38</v>
      </c>
      <c r="T39" s="15">
        <v>38</v>
      </c>
      <c r="U39" s="15">
        <v>38</v>
      </c>
      <c r="V39" s="15">
        <v>38</v>
      </c>
      <c r="W39" s="15">
        <v>38</v>
      </c>
      <c r="X39" s="15">
        <v>38</v>
      </c>
      <c r="Y39" s="15">
        <v>38</v>
      </c>
      <c r="Z39" s="15">
        <v>34</v>
      </c>
      <c r="AA39" s="15">
        <v>30</v>
      </c>
      <c r="AB39" s="15">
        <v>26</v>
      </c>
      <c r="AC39" s="15">
        <v>20</v>
      </c>
      <c r="AD39" s="15">
        <v>27</v>
      </c>
      <c r="AE39" s="15">
        <v>27</v>
      </c>
      <c r="AF39" s="15">
        <v>27</v>
      </c>
      <c r="AG39" s="15">
        <v>27</v>
      </c>
      <c r="AH39" s="15">
        <v>27</v>
      </c>
      <c r="AI39" s="15">
        <v>27</v>
      </c>
      <c r="AJ39" s="15">
        <v>27</v>
      </c>
      <c r="AK39" s="15">
        <v>27</v>
      </c>
      <c r="AL39" s="15">
        <v>27</v>
      </c>
      <c r="AM39" s="15">
        <v>27</v>
      </c>
      <c r="AN39" s="15">
        <v>27</v>
      </c>
      <c r="AO39" s="15">
        <v>27</v>
      </c>
      <c r="AP39" s="15">
        <v>27</v>
      </c>
      <c r="AQ39" s="15">
        <v>27</v>
      </c>
      <c r="AR39" s="15">
        <v>27</v>
      </c>
      <c r="AS39" s="15">
        <v>27</v>
      </c>
      <c r="AT39" s="15">
        <v>24</v>
      </c>
      <c r="AU39" s="15">
        <v>21.5</v>
      </c>
      <c r="AV39" s="15">
        <v>18.5</v>
      </c>
      <c r="AW39" s="15">
        <v>14</v>
      </c>
    </row>
    <row r="40" spans="1:49">
      <c r="A40" s="65" t="s">
        <v>3821</v>
      </c>
      <c r="B40" s="15" t="s">
        <v>3078</v>
      </c>
      <c r="C40" s="15">
        <v>901</v>
      </c>
      <c r="D40" s="15">
        <v>80</v>
      </c>
      <c r="E40" s="15">
        <v>4</v>
      </c>
      <c r="F40" s="15">
        <v>5.5</v>
      </c>
      <c r="G40" s="15">
        <v>36</v>
      </c>
      <c r="H40" s="15">
        <v>2340</v>
      </c>
      <c r="I40" s="15" t="s">
        <v>3057</v>
      </c>
      <c r="J40" s="15">
        <v>24</v>
      </c>
      <c r="K40" s="15">
        <v>24</v>
      </c>
      <c r="L40" s="15">
        <v>24</v>
      </c>
      <c r="M40" s="15">
        <v>24</v>
      </c>
      <c r="N40" s="15">
        <v>23</v>
      </c>
      <c r="O40" s="15">
        <v>23</v>
      </c>
      <c r="P40" s="15">
        <v>23</v>
      </c>
      <c r="Q40" s="15">
        <v>22</v>
      </c>
      <c r="R40" s="15">
        <v>22</v>
      </c>
      <c r="S40" s="15">
        <v>21</v>
      </c>
      <c r="T40" s="15">
        <v>21</v>
      </c>
      <c r="U40" s="15">
        <v>21</v>
      </c>
      <c r="V40" s="15">
        <v>20</v>
      </c>
      <c r="W40" s="15">
        <v>20</v>
      </c>
      <c r="X40" s="15">
        <v>20</v>
      </c>
      <c r="Y40" s="15">
        <v>19</v>
      </c>
      <c r="Z40" s="15">
        <v>19</v>
      </c>
      <c r="AA40" s="15">
        <v>19</v>
      </c>
      <c r="AB40" s="15">
        <v>18</v>
      </c>
      <c r="AC40" s="15">
        <v>17</v>
      </c>
      <c r="AD40" s="15">
        <v>8.5</v>
      </c>
      <c r="AE40" s="15">
        <v>8.5</v>
      </c>
      <c r="AF40" s="15">
        <v>8.5</v>
      </c>
      <c r="AG40" s="15">
        <v>8.5</v>
      </c>
      <c r="AH40" s="15">
        <v>8</v>
      </c>
      <c r="AI40" s="15">
        <v>8</v>
      </c>
      <c r="AJ40" s="15">
        <v>8</v>
      </c>
      <c r="AK40" s="15">
        <v>8</v>
      </c>
      <c r="AL40" s="15">
        <v>8</v>
      </c>
      <c r="AM40" s="15">
        <v>7.5</v>
      </c>
      <c r="AN40" s="15">
        <v>7.5</v>
      </c>
      <c r="AO40" s="15">
        <v>7.5</v>
      </c>
      <c r="AP40" s="15">
        <v>7</v>
      </c>
      <c r="AQ40" s="15">
        <v>7</v>
      </c>
      <c r="AR40" s="15">
        <v>7</v>
      </c>
      <c r="AS40" s="15">
        <v>7</v>
      </c>
      <c r="AT40" s="15">
        <v>7</v>
      </c>
      <c r="AU40" s="15">
        <v>7</v>
      </c>
      <c r="AV40" s="15">
        <v>6.5</v>
      </c>
      <c r="AW40" s="15">
        <v>6</v>
      </c>
    </row>
    <row r="41" spans="1:49">
      <c r="A41" s="65" t="s">
        <v>3821</v>
      </c>
      <c r="B41" s="15" t="s">
        <v>3079</v>
      </c>
      <c r="C41" s="15">
        <v>1304</v>
      </c>
      <c r="D41" s="15">
        <v>80</v>
      </c>
      <c r="E41" s="15">
        <v>4</v>
      </c>
      <c r="F41" s="15">
        <v>5.8</v>
      </c>
      <c r="G41" s="15">
        <v>48</v>
      </c>
      <c r="H41" s="15">
        <v>2342</v>
      </c>
      <c r="I41" s="15" t="s">
        <v>3057</v>
      </c>
      <c r="J41" s="15">
        <v>32</v>
      </c>
      <c r="K41" s="15">
        <v>32</v>
      </c>
      <c r="L41" s="15">
        <v>32</v>
      </c>
      <c r="M41" s="15">
        <v>32</v>
      </c>
      <c r="N41" s="15">
        <v>32</v>
      </c>
      <c r="O41" s="15">
        <v>32</v>
      </c>
      <c r="P41" s="15">
        <v>31</v>
      </c>
      <c r="Q41" s="15">
        <v>31</v>
      </c>
      <c r="R41" s="15">
        <v>31</v>
      </c>
      <c r="S41" s="15">
        <v>31</v>
      </c>
      <c r="T41" s="15">
        <v>30</v>
      </c>
      <c r="U41" s="15">
        <v>30</v>
      </c>
      <c r="V41" s="15">
        <v>30</v>
      </c>
      <c r="W41" s="15">
        <v>30</v>
      </c>
      <c r="X41" s="15">
        <v>29</v>
      </c>
      <c r="Y41" s="15">
        <v>29</v>
      </c>
      <c r="Z41" s="15">
        <v>29</v>
      </c>
      <c r="AA41" s="15">
        <v>29</v>
      </c>
      <c r="AB41" s="15">
        <v>28</v>
      </c>
      <c r="AC41" s="15">
        <v>27</v>
      </c>
      <c r="AD41" s="15">
        <v>11.5</v>
      </c>
      <c r="AE41" s="15">
        <v>11.5</v>
      </c>
      <c r="AF41" s="15">
        <v>11.5</v>
      </c>
      <c r="AG41" s="15">
        <v>11.5</v>
      </c>
      <c r="AH41" s="15">
        <v>11.5</v>
      </c>
      <c r="AI41" s="15">
        <v>11.5</v>
      </c>
      <c r="AJ41" s="15">
        <v>11</v>
      </c>
      <c r="AK41" s="15">
        <v>11</v>
      </c>
      <c r="AL41" s="15">
        <v>11</v>
      </c>
      <c r="AM41" s="15">
        <v>11</v>
      </c>
      <c r="AN41" s="15">
        <v>11</v>
      </c>
      <c r="AO41" s="15">
        <v>11</v>
      </c>
      <c r="AP41" s="15">
        <v>11</v>
      </c>
      <c r="AQ41" s="15">
        <v>11</v>
      </c>
      <c r="AR41" s="15">
        <v>10.5</v>
      </c>
      <c r="AS41" s="15">
        <v>10.5</v>
      </c>
      <c r="AT41" s="15">
        <v>10.5</v>
      </c>
      <c r="AU41" s="15">
        <v>10.5</v>
      </c>
      <c r="AV41" s="15">
        <v>10</v>
      </c>
      <c r="AW41" s="15">
        <v>9.5</v>
      </c>
    </row>
    <row r="42" spans="1:49">
      <c r="A42" s="65" t="s">
        <v>3821</v>
      </c>
      <c r="B42" s="15" t="s">
        <v>3080</v>
      </c>
      <c r="C42" s="15">
        <v>1751</v>
      </c>
      <c r="D42" s="15">
        <v>100</v>
      </c>
      <c r="E42" s="15">
        <v>3</v>
      </c>
      <c r="F42" s="15">
        <v>4.9000000000000004</v>
      </c>
      <c r="G42" s="15">
        <v>44</v>
      </c>
      <c r="H42" s="15">
        <v>2346</v>
      </c>
      <c r="I42" s="15" t="s">
        <v>393</v>
      </c>
      <c r="J42" s="15">
        <v>39</v>
      </c>
      <c r="K42" s="15">
        <v>39</v>
      </c>
      <c r="L42" s="15">
        <v>39</v>
      </c>
      <c r="M42" s="15">
        <v>39</v>
      </c>
      <c r="N42" s="15">
        <v>39</v>
      </c>
      <c r="O42" s="15">
        <v>39</v>
      </c>
      <c r="P42" s="15">
        <v>39</v>
      </c>
      <c r="Q42" s="15">
        <v>39</v>
      </c>
      <c r="R42" s="15">
        <v>39</v>
      </c>
      <c r="S42" s="15">
        <v>39</v>
      </c>
      <c r="T42" s="15">
        <v>39</v>
      </c>
      <c r="U42" s="15">
        <v>39</v>
      </c>
      <c r="V42" s="15">
        <v>38</v>
      </c>
      <c r="W42" s="15">
        <v>38</v>
      </c>
      <c r="X42" s="15">
        <v>38</v>
      </c>
      <c r="Y42" s="15">
        <v>38</v>
      </c>
      <c r="Z42" s="15">
        <v>38</v>
      </c>
      <c r="AA42" s="15">
        <v>37</v>
      </c>
      <c r="AB42" s="15">
        <v>37</v>
      </c>
      <c r="AC42" s="15">
        <v>37</v>
      </c>
      <c r="AD42" s="15">
        <v>18.5</v>
      </c>
      <c r="AE42" s="15">
        <v>18.5</v>
      </c>
      <c r="AF42" s="15">
        <v>18.5</v>
      </c>
      <c r="AG42" s="15">
        <v>18.5</v>
      </c>
      <c r="AH42" s="15">
        <v>18.5</v>
      </c>
      <c r="AI42" s="15">
        <v>18.5</v>
      </c>
      <c r="AJ42" s="15">
        <v>18.5</v>
      </c>
      <c r="AK42" s="15">
        <v>18.5</v>
      </c>
      <c r="AL42" s="15">
        <v>18.5</v>
      </c>
      <c r="AM42" s="15">
        <v>18.5</v>
      </c>
      <c r="AN42" s="15">
        <v>18.5</v>
      </c>
      <c r="AO42" s="15">
        <v>18.5</v>
      </c>
      <c r="AP42" s="15">
        <v>18</v>
      </c>
      <c r="AQ42" s="15">
        <v>18</v>
      </c>
      <c r="AR42" s="15">
        <v>18</v>
      </c>
      <c r="AS42" s="15">
        <v>18</v>
      </c>
      <c r="AT42" s="15">
        <v>18</v>
      </c>
      <c r="AU42" s="15">
        <v>17.5</v>
      </c>
      <c r="AV42" s="15">
        <v>17.5</v>
      </c>
      <c r="AW42" s="15">
        <v>17.5</v>
      </c>
    </row>
    <row r="43" spans="1:49">
      <c r="A43" s="65" t="s">
        <v>3821</v>
      </c>
      <c r="B43" s="15" t="s">
        <v>3081</v>
      </c>
      <c r="C43" s="15">
        <v>2105</v>
      </c>
      <c r="D43" s="15">
        <v>135</v>
      </c>
      <c r="E43" s="15">
        <v>4</v>
      </c>
      <c r="F43" s="15">
        <v>8.6999999999999993</v>
      </c>
      <c r="G43" s="15">
        <v>66</v>
      </c>
      <c r="H43" s="15">
        <v>2352</v>
      </c>
      <c r="I43" s="15" t="s">
        <v>3057</v>
      </c>
      <c r="J43" s="15">
        <v>44</v>
      </c>
      <c r="K43" s="15">
        <v>44</v>
      </c>
      <c r="L43" s="15">
        <v>44</v>
      </c>
      <c r="M43" s="15">
        <v>44</v>
      </c>
      <c r="N43" s="15">
        <v>44</v>
      </c>
      <c r="O43" s="15">
        <v>43</v>
      </c>
      <c r="P43" s="15">
        <v>43</v>
      </c>
      <c r="Q43" s="15">
        <v>43</v>
      </c>
      <c r="R43" s="15">
        <v>43</v>
      </c>
      <c r="S43" s="15">
        <v>43</v>
      </c>
      <c r="T43" s="15">
        <v>43</v>
      </c>
      <c r="U43" s="15">
        <v>43</v>
      </c>
      <c r="V43" s="15">
        <v>43</v>
      </c>
      <c r="W43" s="15">
        <v>43</v>
      </c>
      <c r="X43" s="15">
        <v>42</v>
      </c>
      <c r="Y43" s="15">
        <v>42</v>
      </c>
      <c r="Z43" s="15">
        <v>42</v>
      </c>
      <c r="AA43" s="15">
        <v>42</v>
      </c>
      <c r="AB43" s="15">
        <v>42</v>
      </c>
      <c r="AC43" s="15">
        <v>42</v>
      </c>
      <c r="AD43" s="15">
        <v>16</v>
      </c>
      <c r="AE43" s="15">
        <v>16</v>
      </c>
      <c r="AF43" s="15">
        <v>16</v>
      </c>
      <c r="AG43" s="15">
        <v>16</v>
      </c>
      <c r="AH43" s="15">
        <v>16</v>
      </c>
      <c r="AI43" s="15">
        <v>15.5</v>
      </c>
      <c r="AJ43" s="15">
        <v>15.5</v>
      </c>
      <c r="AK43" s="15">
        <v>15.5</v>
      </c>
      <c r="AL43" s="15">
        <v>15.5</v>
      </c>
      <c r="AM43" s="15">
        <v>15.5</v>
      </c>
      <c r="AN43" s="15">
        <v>15.5</v>
      </c>
      <c r="AO43" s="15">
        <v>15.5</v>
      </c>
      <c r="AP43" s="15">
        <v>15.5</v>
      </c>
      <c r="AQ43" s="15">
        <v>15.5</v>
      </c>
      <c r="AR43" s="15">
        <v>15</v>
      </c>
      <c r="AS43" s="15">
        <v>15</v>
      </c>
      <c r="AT43" s="15">
        <v>15</v>
      </c>
      <c r="AU43" s="15">
        <v>15</v>
      </c>
      <c r="AV43" s="15">
        <v>15</v>
      </c>
      <c r="AW43" s="15">
        <v>15</v>
      </c>
    </row>
    <row r="44" spans="1:49">
      <c r="A44" s="65" t="s">
        <v>3821</v>
      </c>
      <c r="B44" s="15" t="s">
        <v>3082</v>
      </c>
      <c r="C44" s="15">
        <v>2456</v>
      </c>
      <c r="D44" s="15">
        <v>135</v>
      </c>
      <c r="E44" s="15">
        <v>4</v>
      </c>
      <c r="F44" s="15">
        <v>6.3</v>
      </c>
      <c r="G44" s="15">
        <v>72</v>
      </c>
      <c r="H44" s="15">
        <v>2354</v>
      </c>
      <c r="I44" s="15" t="s">
        <v>3057</v>
      </c>
      <c r="J44" s="15">
        <v>48</v>
      </c>
      <c r="K44" s="15">
        <v>48</v>
      </c>
      <c r="L44" s="15">
        <v>48</v>
      </c>
      <c r="M44" s="15">
        <v>48</v>
      </c>
      <c r="N44" s="15">
        <v>48</v>
      </c>
      <c r="O44" s="15">
        <v>48</v>
      </c>
      <c r="P44" s="15">
        <v>48</v>
      </c>
      <c r="Q44" s="15">
        <v>48</v>
      </c>
      <c r="R44" s="15">
        <v>48</v>
      </c>
      <c r="S44" s="15">
        <v>48</v>
      </c>
      <c r="T44" s="15">
        <v>47</v>
      </c>
      <c r="U44" s="15">
        <v>47</v>
      </c>
      <c r="V44" s="15">
        <v>47</v>
      </c>
      <c r="W44" s="15">
        <v>47</v>
      </c>
      <c r="X44" s="15">
        <v>47</v>
      </c>
      <c r="Y44" s="15">
        <v>47</v>
      </c>
      <c r="Z44" s="15">
        <v>47</v>
      </c>
      <c r="AA44" s="15">
        <v>47</v>
      </c>
      <c r="AB44" s="15">
        <v>46</v>
      </c>
      <c r="AC44" s="15">
        <v>46</v>
      </c>
      <c r="AD44" s="15">
        <v>17</v>
      </c>
      <c r="AE44" s="15">
        <v>17</v>
      </c>
      <c r="AF44" s="15">
        <v>17</v>
      </c>
      <c r="AG44" s="15">
        <v>17</v>
      </c>
      <c r="AH44" s="15">
        <v>17</v>
      </c>
      <c r="AI44" s="15">
        <v>17</v>
      </c>
      <c r="AJ44" s="15">
        <v>17</v>
      </c>
      <c r="AK44" s="15">
        <v>17</v>
      </c>
      <c r="AL44" s="15">
        <v>17</v>
      </c>
      <c r="AM44" s="15">
        <v>17</v>
      </c>
      <c r="AN44" s="15">
        <v>17</v>
      </c>
      <c r="AO44" s="15">
        <v>17</v>
      </c>
      <c r="AP44" s="15">
        <v>17</v>
      </c>
      <c r="AQ44" s="15">
        <v>17</v>
      </c>
      <c r="AR44" s="15">
        <v>17</v>
      </c>
      <c r="AS44" s="15">
        <v>17</v>
      </c>
      <c r="AT44" s="15">
        <v>17</v>
      </c>
      <c r="AU44" s="15">
        <v>17</v>
      </c>
      <c r="AV44" s="15">
        <v>16.5</v>
      </c>
      <c r="AW44" s="15">
        <v>16.5</v>
      </c>
    </row>
    <row r="45" spans="1:49">
      <c r="A45" s="65" t="s">
        <v>3821</v>
      </c>
      <c r="B45" s="15" t="s">
        <v>3083</v>
      </c>
      <c r="C45" s="15">
        <v>2747</v>
      </c>
      <c r="D45" s="15">
        <v>155</v>
      </c>
      <c r="E45" s="15">
        <v>3</v>
      </c>
      <c r="F45" s="15">
        <v>4.0999999999999996</v>
      </c>
      <c r="G45" s="15">
        <v>61</v>
      </c>
      <c r="H45" s="15">
        <v>2358</v>
      </c>
      <c r="I45" s="15" t="s">
        <v>393</v>
      </c>
      <c r="J45" s="15">
        <v>54</v>
      </c>
      <c r="K45" s="15">
        <v>54</v>
      </c>
      <c r="L45" s="15">
        <v>53</v>
      </c>
      <c r="M45" s="15">
        <v>53</v>
      </c>
      <c r="N45" s="15">
        <v>52</v>
      </c>
      <c r="O45" s="15">
        <v>52</v>
      </c>
      <c r="P45" s="15">
        <v>52</v>
      </c>
      <c r="Q45" s="15">
        <v>51</v>
      </c>
      <c r="R45" s="15">
        <v>51</v>
      </c>
      <c r="S45" s="15">
        <v>50</v>
      </c>
      <c r="T45" s="15">
        <v>50</v>
      </c>
      <c r="U45" s="15">
        <v>50</v>
      </c>
      <c r="V45" s="15">
        <v>49</v>
      </c>
      <c r="W45" s="15">
        <v>49</v>
      </c>
      <c r="X45" s="15">
        <v>48</v>
      </c>
      <c r="Y45" s="15">
        <v>48</v>
      </c>
      <c r="Z45" s="15">
        <v>48</v>
      </c>
      <c r="AA45" s="15">
        <v>47</v>
      </c>
      <c r="AB45" s="15">
        <v>47</v>
      </c>
      <c r="AC45" s="15">
        <v>46</v>
      </c>
      <c r="AD45" s="15">
        <v>26</v>
      </c>
      <c r="AE45" s="15">
        <v>26</v>
      </c>
      <c r="AF45" s="15">
        <v>25</v>
      </c>
      <c r="AG45" s="15">
        <v>25</v>
      </c>
      <c r="AH45" s="15">
        <v>25</v>
      </c>
      <c r="AI45" s="15">
        <v>25</v>
      </c>
      <c r="AJ45" s="15">
        <v>25</v>
      </c>
      <c r="AK45" s="15">
        <v>24</v>
      </c>
      <c r="AL45" s="15">
        <v>24</v>
      </c>
      <c r="AM45" s="15">
        <v>24</v>
      </c>
      <c r="AN45" s="15">
        <v>24</v>
      </c>
      <c r="AO45" s="15">
        <v>24</v>
      </c>
      <c r="AP45" s="15">
        <v>23.5</v>
      </c>
      <c r="AQ45" s="15">
        <v>23.5</v>
      </c>
      <c r="AR45" s="15">
        <v>23</v>
      </c>
      <c r="AS45" s="15">
        <v>23</v>
      </c>
      <c r="AT45" s="15">
        <v>23</v>
      </c>
      <c r="AU45" s="15">
        <v>22.5</v>
      </c>
      <c r="AV45" s="15">
        <v>22.5</v>
      </c>
      <c r="AW45" s="15">
        <v>21.5</v>
      </c>
    </row>
    <row r="46" spans="1:49">
      <c r="A46" s="65" t="s">
        <v>3821</v>
      </c>
      <c r="B46" s="15" t="s">
        <v>3084</v>
      </c>
      <c r="C46" s="15">
        <v>2630</v>
      </c>
      <c r="D46" s="15">
        <v>155</v>
      </c>
      <c r="E46" s="15">
        <v>4</v>
      </c>
      <c r="F46" s="15">
        <v>6.6</v>
      </c>
      <c r="G46" s="15">
        <v>78</v>
      </c>
      <c r="H46" s="15">
        <v>2361</v>
      </c>
      <c r="I46" s="15" t="s">
        <v>3057</v>
      </c>
      <c r="J46" s="15">
        <v>52</v>
      </c>
      <c r="K46" s="15">
        <v>52</v>
      </c>
      <c r="L46" s="15">
        <v>52</v>
      </c>
      <c r="M46" s="15">
        <v>52</v>
      </c>
      <c r="N46" s="15">
        <v>51</v>
      </c>
      <c r="O46" s="15">
        <v>51</v>
      </c>
      <c r="P46" s="15">
        <v>50</v>
      </c>
      <c r="Q46" s="15">
        <v>50</v>
      </c>
      <c r="R46" s="15">
        <v>50</v>
      </c>
      <c r="S46" s="15">
        <v>49</v>
      </c>
      <c r="T46" s="15">
        <v>49</v>
      </c>
      <c r="U46" s="15">
        <v>48</v>
      </c>
      <c r="V46" s="15">
        <v>48</v>
      </c>
      <c r="W46" s="15">
        <v>48</v>
      </c>
      <c r="X46" s="15">
        <v>47</v>
      </c>
      <c r="Y46" s="15">
        <v>47</v>
      </c>
      <c r="Z46" s="15">
        <v>47</v>
      </c>
      <c r="AA46" s="15">
        <v>46</v>
      </c>
      <c r="AB46" s="15">
        <v>45</v>
      </c>
      <c r="AC46" s="15">
        <v>45</v>
      </c>
      <c r="AD46" s="15">
        <v>18.5</v>
      </c>
      <c r="AE46" s="15">
        <v>18.5</v>
      </c>
      <c r="AF46" s="15">
        <v>18.5</v>
      </c>
      <c r="AG46" s="15">
        <v>18.5</v>
      </c>
      <c r="AH46" s="15">
        <v>18</v>
      </c>
      <c r="AI46" s="15">
        <v>18</v>
      </c>
      <c r="AJ46" s="15">
        <v>18</v>
      </c>
      <c r="AK46" s="15">
        <v>18</v>
      </c>
      <c r="AL46" s="15">
        <v>18</v>
      </c>
      <c r="AM46" s="15">
        <v>17.5</v>
      </c>
      <c r="AN46" s="15">
        <v>17.5</v>
      </c>
      <c r="AO46" s="15">
        <v>17</v>
      </c>
      <c r="AP46" s="15">
        <v>17</v>
      </c>
      <c r="AQ46" s="15">
        <v>17</v>
      </c>
      <c r="AR46" s="15">
        <v>17</v>
      </c>
      <c r="AS46" s="15">
        <v>17</v>
      </c>
      <c r="AT46" s="15">
        <v>17</v>
      </c>
      <c r="AU46" s="15">
        <v>16.5</v>
      </c>
      <c r="AV46" s="15">
        <v>16</v>
      </c>
      <c r="AW46" s="15">
        <v>16</v>
      </c>
    </row>
    <row r="47" spans="1:49">
      <c r="A47" s="65" t="s">
        <v>3821</v>
      </c>
      <c r="B47" s="15" t="s">
        <v>3085</v>
      </c>
      <c r="C47" s="15">
        <v>3170</v>
      </c>
      <c r="D47" s="15">
        <v>155</v>
      </c>
      <c r="E47" s="15">
        <v>4</v>
      </c>
      <c r="F47" s="15">
        <v>9.9</v>
      </c>
      <c r="G47" s="15">
        <v>90</v>
      </c>
      <c r="H47" s="15">
        <v>2367</v>
      </c>
      <c r="I47" s="15" t="s">
        <v>3057</v>
      </c>
      <c r="J47" s="15">
        <v>60</v>
      </c>
      <c r="K47" s="15">
        <v>60</v>
      </c>
      <c r="L47" s="15">
        <v>60</v>
      </c>
      <c r="M47" s="15">
        <v>60</v>
      </c>
      <c r="N47" s="15">
        <v>60</v>
      </c>
      <c r="O47" s="15">
        <v>60</v>
      </c>
      <c r="P47" s="15">
        <v>60</v>
      </c>
      <c r="Q47" s="15">
        <v>60</v>
      </c>
      <c r="R47" s="15">
        <v>60</v>
      </c>
      <c r="S47" s="15">
        <v>60</v>
      </c>
      <c r="T47" s="15">
        <v>60</v>
      </c>
      <c r="U47" s="15">
        <v>60</v>
      </c>
      <c r="V47" s="15">
        <v>60</v>
      </c>
      <c r="W47" s="15">
        <v>60</v>
      </c>
      <c r="X47" s="15">
        <v>60</v>
      </c>
      <c r="Y47" s="15">
        <v>60</v>
      </c>
      <c r="Z47" s="15">
        <v>60</v>
      </c>
      <c r="AA47" s="15">
        <v>60</v>
      </c>
      <c r="AB47" s="15">
        <v>59</v>
      </c>
      <c r="AC47" s="15">
        <v>58</v>
      </c>
      <c r="AD47" s="15">
        <v>21.5</v>
      </c>
      <c r="AE47" s="15">
        <v>21.5</v>
      </c>
      <c r="AF47" s="15">
        <v>21.5</v>
      </c>
      <c r="AG47" s="15">
        <v>21.5</v>
      </c>
      <c r="AH47" s="15">
        <v>21.5</v>
      </c>
      <c r="AI47" s="15">
        <v>21.5</v>
      </c>
      <c r="AJ47" s="15">
        <v>21.5</v>
      </c>
      <c r="AK47" s="15">
        <v>21.5</v>
      </c>
      <c r="AL47" s="15">
        <v>21.5</v>
      </c>
      <c r="AM47" s="15">
        <v>21.5</v>
      </c>
      <c r="AN47" s="15">
        <v>21.5</v>
      </c>
      <c r="AO47" s="15">
        <v>21.5</v>
      </c>
      <c r="AP47" s="15">
        <v>21.5</v>
      </c>
      <c r="AQ47" s="15">
        <v>21.5</v>
      </c>
      <c r="AR47" s="15">
        <v>21.5</v>
      </c>
      <c r="AS47" s="15">
        <v>21.5</v>
      </c>
      <c r="AT47" s="15">
        <v>21.5</v>
      </c>
      <c r="AU47" s="15">
        <v>21.5</v>
      </c>
      <c r="AV47" s="15">
        <v>21</v>
      </c>
      <c r="AW47" s="15">
        <v>21</v>
      </c>
    </row>
    <row r="48" spans="1:49">
      <c r="A48" s="15" t="s">
        <v>425</v>
      </c>
      <c r="B48" s="15" t="s">
        <v>3086</v>
      </c>
      <c r="C48" s="15">
        <v>185</v>
      </c>
      <c r="D48" s="15">
        <v>7</v>
      </c>
      <c r="E48" s="15">
        <v>1</v>
      </c>
      <c r="F48" s="15">
        <v>0.9</v>
      </c>
      <c r="G48" s="15">
        <v>3</v>
      </c>
      <c r="H48" s="15">
        <v>2236</v>
      </c>
      <c r="I48" s="15" t="s">
        <v>397</v>
      </c>
      <c r="J48" s="15">
        <v>8</v>
      </c>
      <c r="K48" s="15">
        <v>8</v>
      </c>
      <c r="L48" s="15">
        <v>8</v>
      </c>
      <c r="M48" s="15">
        <v>8</v>
      </c>
      <c r="N48" s="15">
        <v>8</v>
      </c>
      <c r="O48" s="15">
        <v>8</v>
      </c>
      <c r="P48" s="15">
        <v>8</v>
      </c>
      <c r="Q48" s="15">
        <v>8</v>
      </c>
      <c r="R48" s="15">
        <v>8</v>
      </c>
      <c r="S48" s="15">
        <v>8</v>
      </c>
      <c r="T48" s="15">
        <v>8</v>
      </c>
      <c r="U48" s="15">
        <v>8</v>
      </c>
      <c r="V48" s="15">
        <v>8</v>
      </c>
      <c r="W48" s="15">
        <v>8</v>
      </c>
      <c r="X48" s="15">
        <v>8</v>
      </c>
      <c r="Y48" s="15">
        <v>8</v>
      </c>
      <c r="Z48" s="15">
        <v>8</v>
      </c>
      <c r="AA48" s="15">
        <v>8</v>
      </c>
      <c r="AB48" s="15">
        <v>8</v>
      </c>
      <c r="AC48" s="15">
        <v>8</v>
      </c>
      <c r="AD48" s="15">
        <v>11.5</v>
      </c>
      <c r="AE48" s="15">
        <v>11.5</v>
      </c>
      <c r="AF48" s="15">
        <v>11.5</v>
      </c>
      <c r="AG48" s="15">
        <v>11.5</v>
      </c>
      <c r="AH48" s="15">
        <v>11.5</v>
      </c>
      <c r="AI48" s="15">
        <v>11.5</v>
      </c>
      <c r="AJ48" s="15">
        <v>11.5</v>
      </c>
      <c r="AK48" s="15">
        <v>11.5</v>
      </c>
      <c r="AL48" s="15">
        <v>11.5</v>
      </c>
      <c r="AM48" s="15">
        <v>11.5</v>
      </c>
      <c r="AN48" s="15">
        <v>11.5</v>
      </c>
      <c r="AO48" s="15">
        <v>11.5</v>
      </c>
      <c r="AP48" s="15">
        <v>11.5</v>
      </c>
      <c r="AQ48" s="15">
        <v>11.5</v>
      </c>
      <c r="AR48" s="15">
        <v>11.5</v>
      </c>
      <c r="AS48" s="15">
        <v>11.5</v>
      </c>
      <c r="AT48" s="15">
        <v>11.5</v>
      </c>
      <c r="AU48" s="15">
        <v>11.5</v>
      </c>
      <c r="AV48" s="15">
        <v>11.5</v>
      </c>
      <c r="AW48" s="15">
        <v>11.5</v>
      </c>
    </row>
    <row r="49" spans="1:51">
      <c r="A49" s="74" t="s">
        <v>425</v>
      </c>
      <c r="B49" s="15" t="s">
        <v>3087</v>
      </c>
      <c r="C49" s="15">
        <v>280</v>
      </c>
      <c r="D49" s="15">
        <v>15</v>
      </c>
      <c r="E49" s="15">
        <v>1</v>
      </c>
      <c r="F49" s="15">
        <v>1.6</v>
      </c>
      <c r="G49" s="15">
        <v>5</v>
      </c>
      <c r="H49" s="15">
        <v>2240</v>
      </c>
      <c r="I49" s="15" t="s">
        <v>397</v>
      </c>
      <c r="J49" s="15">
        <v>12</v>
      </c>
      <c r="K49" s="15">
        <v>12</v>
      </c>
      <c r="L49" s="15">
        <v>12</v>
      </c>
      <c r="M49" s="15">
        <v>12</v>
      </c>
      <c r="N49" s="15">
        <v>12</v>
      </c>
      <c r="O49" s="15">
        <v>12</v>
      </c>
      <c r="P49" s="15">
        <v>12</v>
      </c>
      <c r="Q49" s="15">
        <v>12</v>
      </c>
      <c r="R49" s="15">
        <v>12</v>
      </c>
      <c r="S49" s="15">
        <v>12</v>
      </c>
      <c r="T49" s="15">
        <v>12</v>
      </c>
      <c r="U49" s="15">
        <v>12</v>
      </c>
      <c r="V49" s="15">
        <v>12</v>
      </c>
      <c r="W49" s="15">
        <v>12</v>
      </c>
      <c r="X49" s="15">
        <v>12</v>
      </c>
      <c r="Y49" s="15">
        <v>12</v>
      </c>
      <c r="Z49" s="15">
        <v>12</v>
      </c>
      <c r="AA49" s="15">
        <v>11</v>
      </c>
      <c r="AB49" s="15">
        <v>11</v>
      </c>
      <c r="AC49" s="15">
        <v>11</v>
      </c>
      <c r="AD49" s="15">
        <v>17</v>
      </c>
      <c r="AE49" s="15">
        <v>17</v>
      </c>
      <c r="AF49" s="15">
        <v>17</v>
      </c>
      <c r="AG49" s="15">
        <v>17</v>
      </c>
      <c r="AH49" s="15">
        <v>17</v>
      </c>
      <c r="AI49" s="15">
        <v>17</v>
      </c>
      <c r="AJ49" s="15">
        <v>17</v>
      </c>
      <c r="AK49" s="15">
        <v>17</v>
      </c>
      <c r="AL49" s="15">
        <v>17</v>
      </c>
      <c r="AM49" s="15">
        <v>17</v>
      </c>
      <c r="AN49" s="15">
        <v>17</v>
      </c>
      <c r="AO49" s="15">
        <v>17</v>
      </c>
      <c r="AP49" s="15">
        <v>17</v>
      </c>
      <c r="AQ49" s="15">
        <v>17</v>
      </c>
      <c r="AR49" s="15">
        <v>17</v>
      </c>
      <c r="AS49" s="15">
        <v>17</v>
      </c>
      <c r="AT49" s="15">
        <v>17</v>
      </c>
      <c r="AU49" s="15">
        <v>16</v>
      </c>
      <c r="AV49" s="15">
        <v>16</v>
      </c>
      <c r="AW49" s="15">
        <v>16</v>
      </c>
    </row>
    <row r="50" spans="1:51">
      <c r="A50" s="74" t="s">
        <v>425</v>
      </c>
      <c r="B50" s="15" t="s">
        <v>3088</v>
      </c>
      <c r="C50" s="15">
        <v>233</v>
      </c>
      <c r="D50" s="15">
        <v>35</v>
      </c>
      <c r="E50" s="15">
        <v>2</v>
      </c>
      <c r="F50" s="15">
        <v>1.3</v>
      </c>
      <c r="G50" s="15">
        <v>8</v>
      </c>
      <c r="H50" s="15">
        <v>2245</v>
      </c>
      <c r="I50" s="15" t="s">
        <v>395</v>
      </c>
      <c r="J50" s="15">
        <v>10</v>
      </c>
      <c r="K50" s="15">
        <v>10</v>
      </c>
      <c r="L50" s="15">
        <v>10</v>
      </c>
      <c r="M50" s="15">
        <v>10</v>
      </c>
      <c r="N50" s="15">
        <v>10</v>
      </c>
      <c r="O50" s="15">
        <v>10</v>
      </c>
      <c r="P50" s="15">
        <v>10</v>
      </c>
      <c r="Q50" s="15">
        <v>9</v>
      </c>
      <c r="R50" s="15">
        <v>9</v>
      </c>
      <c r="S50" s="15">
        <v>9</v>
      </c>
      <c r="T50" s="15">
        <v>9</v>
      </c>
      <c r="U50" s="15">
        <v>9</v>
      </c>
      <c r="V50" s="15">
        <v>9</v>
      </c>
      <c r="W50" s="15">
        <v>9</v>
      </c>
      <c r="X50" s="15">
        <v>9</v>
      </c>
      <c r="Y50" s="15">
        <v>9</v>
      </c>
      <c r="Z50" s="15">
        <v>9</v>
      </c>
      <c r="AA50" s="15">
        <v>9</v>
      </c>
      <c r="AB50" s="15">
        <v>9</v>
      </c>
      <c r="AC50" s="15">
        <v>9</v>
      </c>
      <c r="AD50" s="15">
        <v>7</v>
      </c>
      <c r="AE50" s="15">
        <v>7</v>
      </c>
      <c r="AF50" s="15">
        <v>7</v>
      </c>
      <c r="AG50" s="15">
        <v>7</v>
      </c>
      <c r="AH50" s="15">
        <v>7</v>
      </c>
      <c r="AI50" s="15">
        <v>7</v>
      </c>
      <c r="AJ50" s="15">
        <v>7</v>
      </c>
      <c r="AK50" s="15">
        <v>6.5</v>
      </c>
      <c r="AL50" s="15">
        <v>6.5</v>
      </c>
      <c r="AM50" s="15">
        <v>6.5</v>
      </c>
      <c r="AN50" s="15">
        <v>6.5</v>
      </c>
      <c r="AO50" s="15">
        <v>6.5</v>
      </c>
      <c r="AP50" s="15">
        <v>6.5</v>
      </c>
      <c r="AQ50" s="15">
        <v>6.5</v>
      </c>
      <c r="AR50" s="15">
        <v>6.5</v>
      </c>
      <c r="AS50" s="15">
        <v>6.5</v>
      </c>
      <c r="AT50" s="15">
        <v>6.5</v>
      </c>
      <c r="AU50" s="15">
        <v>6.5</v>
      </c>
      <c r="AV50" s="15">
        <v>6.5</v>
      </c>
      <c r="AW50" s="15">
        <v>6.5</v>
      </c>
    </row>
    <row r="51" spans="1:51">
      <c r="A51" s="74" t="s">
        <v>425</v>
      </c>
      <c r="B51" s="15" t="s">
        <v>3089</v>
      </c>
      <c r="C51" s="15">
        <v>327</v>
      </c>
      <c r="D51" s="15">
        <v>50</v>
      </c>
      <c r="E51" s="15">
        <v>2</v>
      </c>
      <c r="F51" s="15">
        <v>1.9</v>
      </c>
      <c r="G51" s="15">
        <v>11</v>
      </c>
      <c r="H51" s="15">
        <v>2253</v>
      </c>
      <c r="I51" s="15" t="s">
        <v>395</v>
      </c>
      <c r="J51" s="15">
        <v>14</v>
      </c>
      <c r="K51" s="15">
        <v>14</v>
      </c>
      <c r="L51" s="15">
        <v>14</v>
      </c>
      <c r="M51" s="15">
        <v>14</v>
      </c>
      <c r="N51" s="15">
        <v>14</v>
      </c>
      <c r="O51" s="15">
        <v>13</v>
      </c>
      <c r="P51" s="15">
        <v>13</v>
      </c>
      <c r="Q51" s="15">
        <v>13</v>
      </c>
      <c r="R51" s="15">
        <v>13</v>
      </c>
      <c r="S51" s="15">
        <v>13</v>
      </c>
      <c r="T51" s="15">
        <v>13</v>
      </c>
      <c r="U51" s="15">
        <v>13</v>
      </c>
      <c r="V51" s="15">
        <v>13</v>
      </c>
      <c r="W51" s="15">
        <v>13</v>
      </c>
      <c r="X51" s="15">
        <v>13</v>
      </c>
      <c r="Y51" s="15">
        <v>12</v>
      </c>
      <c r="Z51" s="15">
        <v>12</v>
      </c>
      <c r="AA51" s="15">
        <v>12</v>
      </c>
      <c r="AB51" s="15">
        <v>12</v>
      </c>
      <c r="AC51" s="15">
        <v>12</v>
      </c>
      <c r="AD51" s="15">
        <v>10</v>
      </c>
      <c r="AE51" s="15">
        <v>10</v>
      </c>
      <c r="AF51" s="15">
        <v>10</v>
      </c>
      <c r="AG51" s="15">
        <v>10</v>
      </c>
      <c r="AH51" s="15">
        <v>10</v>
      </c>
      <c r="AI51" s="15">
        <v>9</v>
      </c>
      <c r="AJ51" s="15">
        <v>9</v>
      </c>
      <c r="AK51" s="15">
        <v>9</v>
      </c>
      <c r="AL51" s="15">
        <v>9</v>
      </c>
      <c r="AM51" s="15">
        <v>9</v>
      </c>
      <c r="AN51" s="15">
        <v>9</v>
      </c>
      <c r="AO51" s="15">
        <v>9</v>
      </c>
      <c r="AP51" s="15">
        <v>9</v>
      </c>
      <c r="AQ51" s="15">
        <v>9</v>
      </c>
      <c r="AR51" s="15">
        <v>9</v>
      </c>
      <c r="AS51" s="15">
        <v>8.5</v>
      </c>
      <c r="AT51" s="15">
        <v>8.5</v>
      </c>
      <c r="AU51" s="15">
        <v>8.5</v>
      </c>
      <c r="AV51" s="15">
        <v>8.5</v>
      </c>
      <c r="AW51" s="15">
        <v>8.5</v>
      </c>
    </row>
    <row r="52" spans="1:51">
      <c r="A52" s="74" t="s">
        <v>425</v>
      </c>
      <c r="B52" s="15" t="s">
        <v>3090</v>
      </c>
      <c r="C52" s="15">
        <v>346</v>
      </c>
      <c r="D52" s="15">
        <v>15</v>
      </c>
      <c r="E52" s="15">
        <v>1</v>
      </c>
      <c r="F52" s="15">
        <v>1.7</v>
      </c>
      <c r="G52" s="15">
        <v>6</v>
      </c>
      <c r="H52" s="15">
        <v>2255</v>
      </c>
      <c r="I52" s="15" t="s">
        <v>397</v>
      </c>
      <c r="J52" s="15">
        <v>15</v>
      </c>
      <c r="K52" s="15">
        <v>15</v>
      </c>
      <c r="L52" s="15">
        <v>15</v>
      </c>
      <c r="M52" s="15">
        <v>15</v>
      </c>
      <c r="N52" s="15">
        <v>15</v>
      </c>
      <c r="O52" s="15">
        <v>15</v>
      </c>
      <c r="P52" s="15">
        <v>15</v>
      </c>
      <c r="Q52" s="15">
        <v>15</v>
      </c>
      <c r="R52" s="15">
        <v>15</v>
      </c>
      <c r="S52" s="15">
        <v>15</v>
      </c>
      <c r="T52" s="15">
        <v>15</v>
      </c>
      <c r="U52" s="15">
        <v>15</v>
      </c>
      <c r="V52" s="15">
        <v>15</v>
      </c>
      <c r="W52" s="15">
        <v>15</v>
      </c>
      <c r="X52" s="15">
        <v>14</v>
      </c>
      <c r="Y52" s="15">
        <v>14</v>
      </c>
      <c r="Z52" s="15">
        <v>14</v>
      </c>
      <c r="AA52" s="15">
        <v>14</v>
      </c>
      <c r="AB52" s="15">
        <v>14</v>
      </c>
      <c r="AC52" s="15">
        <v>14</v>
      </c>
      <c r="AD52" s="15">
        <v>21.5</v>
      </c>
      <c r="AE52" s="15">
        <v>21.5</v>
      </c>
      <c r="AF52" s="15">
        <v>21.5</v>
      </c>
      <c r="AG52" s="15">
        <v>21.5</v>
      </c>
      <c r="AH52" s="15">
        <v>21.5</v>
      </c>
      <c r="AI52" s="15">
        <v>21.5</v>
      </c>
      <c r="AJ52" s="15">
        <v>21.5</v>
      </c>
      <c r="AK52" s="15">
        <v>21.5</v>
      </c>
      <c r="AL52" s="15">
        <v>21.5</v>
      </c>
      <c r="AM52" s="15">
        <v>21.5</v>
      </c>
      <c r="AN52" s="15">
        <v>21.5</v>
      </c>
      <c r="AO52" s="15">
        <v>21.5</v>
      </c>
      <c r="AP52" s="15">
        <v>21.5</v>
      </c>
      <c r="AQ52" s="15">
        <v>21.5</v>
      </c>
      <c r="AR52" s="15">
        <v>20</v>
      </c>
      <c r="AS52" s="15">
        <v>20</v>
      </c>
      <c r="AT52" s="15">
        <v>20</v>
      </c>
      <c r="AU52" s="15">
        <v>20</v>
      </c>
      <c r="AV52" s="15">
        <v>20</v>
      </c>
      <c r="AW52" s="15">
        <v>20</v>
      </c>
    </row>
    <row r="53" spans="1:51">
      <c r="A53" s="74" t="s">
        <v>425</v>
      </c>
      <c r="B53" s="15" t="s">
        <v>3091</v>
      </c>
      <c r="C53" s="15">
        <v>347</v>
      </c>
      <c r="D53" s="15">
        <v>35</v>
      </c>
      <c r="E53" s="15">
        <v>2</v>
      </c>
      <c r="F53" s="15">
        <v>1.8</v>
      </c>
      <c r="G53" s="15">
        <v>11</v>
      </c>
      <c r="H53" s="15">
        <v>2256</v>
      </c>
      <c r="I53" s="15" t="s">
        <v>395</v>
      </c>
      <c r="J53" s="15">
        <v>15</v>
      </c>
      <c r="K53" s="15">
        <v>15</v>
      </c>
      <c r="L53" s="15">
        <v>15</v>
      </c>
      <c r="M53" s="15">
        <v>15</v>
      </c>
      <c r="N53" s="15">
        <v>15</v>
      </c>
      <c r="O53" s="15">
        <v>14</v>
      </c>
      <c r="P53" s="15">
        <v>14</v>
      </c>
      <c r="Q53" s="15">
        <v>14</v>
      </c>
      <c r="R53" s="15">
        <v>14</v>
      </c>
      <c r="S53" s="15">
        <v>14</v>
      </c>
      <c r="T53" s="15">
        <v>14</v>
      </c>
      <c r="U53" s="15">
        <v>14</v>
      </c>
      <c r="V53" s="15">
        <v>14</v>
      </c>
      <c r="W53" s="15">
        <v>14</v>
      </c>
      <c r="X53" s="15">
        <v>13</v>
      </c>
      <c r="Y53" s="15">
        <v>13</v>
      </c>
      <c r="Z53" s="15">
        <v>13</v>
      </c>
      <c r="AA53" s="15">
        <v>13</v>
      </c>
      <c r="AB53" s="15">
        <v>13</v>
      </c>
      <c r="AC53" s="15">
        <v>13</v>
      </c>
      <c r="AD53" s="15">
        <v>11</v>
      </c>
      <c r="AE53" s="15">
        <v>11</v>
      </c>
      <c r="AF53" s="15">
        <v>11</v>
      </c>
      <c r="AG53" s="15">
        <v>11</v>
      </c>
      <c r="AH53" s="15">
        <v>11</v>
      </c>
      <c r="AI53" s="15">
        <v>10</v>
      </c>
      <c r="AJ53" s="15">
        <v>10</v>
      </c>
      <c r="AK53" s="15">
        <v>10</v>
      </c>
      <c r="AL53" s="15">
        <v>10</v>
      </c>
      <c r="AM53" s="15">
        <v>10</v>
      </c>
      <c r="AN53" s="15">
        <v>10</v>
      </c>
      <c r="AO53" s="15">
        <v>10</v>
      </c>
      <c r="AP53" s="15">
        <v>10</v>
      </c>
      <c r="AQ53" s="15">
        <v>10</v>
      </c>
      <c r="AR53" s="15">
        <v>9</v>
      </c>
      <c r="AS53" s="15">
        <v>9</v>
      </c>
      <c r="AT53" s="15">
        <v>9</v>
      </c>
      <c r="AU53" s="15">
        <v>9</v>
      </c>
      <c r="AV53" s="15">
        <v>9</v>
      </c>
      <c r="AW53" s="15">
        <v>9</v>
      </c>
    </row>
    <row r="54" spans="1:51">
      <c r="A54" s="74" t="s">
        <v>425</v>
      </c>
      <c r="B54" s="15" t="s">
        <v>3092</v>
      </c>
      <c r="C54" s="15">
        <v>374</v>
      </c>
      <c r="D54" s="15">
        <v>50</v>
      </c>
      <c r="E54" s="15">
        <v>2</v>
      </c>
      <c r="F54" s="15">
        <v>2.2999999999999998</v>
      </c>
      <c r="G54" s="15">
        <v>12</v>
      </c>
      <c r="H54" s="15">
        <v>2262</v>
      </c>
      <c r="I54" s="15" t="s">
        <v>395</v>
      </c>
      <c r="J54" s="15">
        <v>16</v>
      </c>
      <c r="K54" s="15">
        <v>16</v>
      </c>
      <c r="L54" s="15">
        <v>16</v>
      </c>
      <c r="M54" s="15">
        <v>16</v>
      </c>
      <c r="N54" s="15">
        <v>16</v>
      </c>
      <c r="O54" s="15">
        <v>16</v>
      </c>
      <c r="P54" s="15">
        <v>16</v>
      </c>
      <c r="Q54" s="15">
        <v>16</v>
      </c>
      <c r="R54" s="15">
        <v>16</v>
      </c>
      <c r="S54" s="15">
        <v>16</v>
      </c>
      <c r="T54" s="15">
        <v>16</v>
      </c>
      <c r="U54" s="15">
        <v>16</v>
      </c>
      <c r="V54" s="15">
        <v>16</v>
      </c>
      <c r="W54" s="15">
        <v>15</v>
      </c>
      <c r="X54" s="15">
        <v>15</v>
      </c>
      <c r="Y54" s="15">
        <v>15</v>
      </c>
      <c r="Z54" s="15">
        <v>15</v>
      </c>
      <c r="AA54" s="15">
        <v>15</v>
      </c>
      <c r="AB54" s="15">
        <v>15</v>
      </c>
      <c r="AC54" s="15">
        <v>15</v>
      </c>
      <c r="AD54" s="15">
        <v>11.5</v>
      </c>
      <c r="AE54" s="15">
        <v>11.5</v>
      </c>
      <c r="AF54" s="15">
        <v>11.5</v>
      </c>
      <c r="AG54" s="15">
        <v>11.5</v>
      </c>
      <c r="AH54" s="15">
        <v>11.5</v>
      </c>
      <c r="AI54" s="15">
        <v>11.5</v>
      </c>
      <c r="AJ54" s="15">
        <v>11.5</v>
      </c>
      <c r="AK54" s="15">
        <v>11.5</v>
      </c>
      <c r="AL54" s="15">
        <v>11.5</v>
      </c>
      <c r="AM54" s="15">
        <v>11.5</v>
      </c>
      <c r="AN54" s="15">
        <v>11.5</v>
      </c>
      <c r="AO54" s="15">
        <v>11.5</v>
      </c>
      <c r="AP54" s="15">
        <v>11.5</v>
      </c>
      <c r="AQ54" s="15">
        <v>11</v>
      </c>
      <c r="AR54" s="15">
        <v>11</v>
      </c>
      <c r="AS54" s="15">
        <v>11</v>
      </c>
      <c r="AT54" s="15">
        <v>11</v>
      </c>
      <c r="AU54" s="15">
        <v>11</v>
      </c>
      <c r="AV54" s="15">
        <v>11</v>
      </c>
      <c r="AW54" s="15">
        <v>11</v>
      </c>
    </row>
    <row r="55" spans="1:51">
      <c r="A55" s="74" t="s">
        <v>425</v>
      </c>
      <c r="B55" s="15" t="s">
        <v>3093</v>
      </c>
      <c r="C55" s="15">
        <v>352</v>
      </c>
      <c r="D55" s="15">
        <v>50</v>
      </c>
      <c r="E55" s="15">
        <v>3</v>
      </c>
      <c r="F55" s="15">
        <v>2.2999999999999998</v>
      </c>
      <c r="G55" s="15">
        <v>17</v>
      </c>
      <c r="H55" s="15">
        <v>2269</v>
      </c>
      <c r="I55" s="15" t="s">
        <v>393</v>
      </c>
      <c r="J55" s="15">
        <v>15</v>
      </c>
      <c r="K55" s="15">
        <v>15</v>
      </c>
      <c r="L55" s="15">
        <v>15</v>
      </c>
      <c r="M55" s="15">
        <v>15</v>
      </c>
      <c r="N55" s="15">
        <v>15</v>
      </c>
      <c r="O55" s="15">
        <v>14</v>
      </c>
      <c r="P55" s="15">
        <v>14</v>
      </c>
      <c r="Q55" s="15">
        <v>14</v>
      </c>
      <c r="R55" s="15">
        <v>14</v>
      </c>
      <c r="S55" s="15">
        <v>14</v>
      </c>
      <c r="T55" s="15">
        <v>14</v>
      </c>
      <c r="U55" s="15">
        <v>14</v>
      </c>
      <c r="V55" s="15">
        <v>14</v>
      </c>
      <c r="W55" s="15">
        <v>14</v>
      </c>
      <c r="X55" s="15">
        <v>13</v>
      </c>
      <c r="Y55" s="15">
        <v>13</v>
      </c>
      <c r="Z55" s="15">
        <v>13</v>
      </c>
      <c r="AA55" s="15">
        <v>13</v>
      </c>
      <c r="AB55" s="15">
        <v>13</v>
      </c>
      <c r="AC55" s="15">
        <v>13</v>
      </c>
      <c r="AD55" s="15">
        <v>7</v>
      </c>
      <c r="AE55" s="15">
        <v>7</v>
      </c>
      <c r="AF55" s="15">
        <v>7</v>
      </c>
      <c r="AG55" s="15">
        <v>7</v>
      </c>
      <c r="AH55" s="15">
        <v>7</v>
      </c>
      <c r="AI55" s="15">
        <v>6.5</v>
      </c>
      <c r="AJ55" s="15">
        <v>6.5</v>
      </c>
      <c r="AK55" s="15">
        <v>6.5</v>
      </c>
      <c r="AL55" s="15">
        <v>6.5</v>
      </c>
      <c r="AM55" s="15">
        <v>6.5</v>
      </c>
      <c r="AN55" s="15">
        <v>6.5</v>
      </c>
      <c r="AO55" s="15">
        <v>6.5</v>
      </c>
      <c r="AP55" s="15">
        <v>6.5</v>
      </c>
      <c r="AQ55" s="15">
        <v>6.5</v>
      </c>
      <c r="AR55" s="15">
        <v>6</v>
      </c>
      <c r="AS55" s="15">
        <v>6</v>
      </c>
      <c r="AT55" s="15">
        <v>6</v>
      </c>
      <c r="AU55" s="15">
        <v>6</v>
      </c>
      <c r="AV55" s="15">
        <v>6</v>
      </c>
      <c r="AW55" s="15">
        <v>6</v>
      </c>
    </row>
    <row r="56" spans="1:51">
      <c r="A56" s="74" t="s">
        <v>425</v>
      </c>
      <c r="B56" s="15" t="s">
        <v>3094</v>
      </c>
      <c r="C56" s="15">
        <v>420</v>
      </c>
      <c r="D56" s="15">
        <v>50</v>
      </c>
      <c r="E56" s="15">
        <v>3</v>
      </c>
      <c r="F56" s="15">
        <v>1.9</v>
      </c>
      <c r="G56" s="15">
        <v>18</v>
      </c>
      <c r="H56" s="15">
        <v>2333</v>
      </c>
      <c r="I56" s="15" t="s">
        <v>393</v>
      </c>
      <c r="J56" s="15">
        <v>16</v>
      </c>
      <c r="K56" s="15">
        <v>16</v>
      </c>
      <c r="L56" s="15">
        <v>16</v>
      </c>
      <c r="M56" s="15">
        <v>16</v>
      </c>
      <c r="N56" s="15">
        <v>16</v>
      </c>
      <c r="O56" s="15">
        <v>16</v>
      </c>
      <c r="P56" s="15">
        <v>16</v>
      </c>
      <c r="Q56" s="15">
        <v>16</v>
      </c>
      <c r="R56" s="15">
        <v>15</v>
      </c>
      <c r="S56" s="15">
        <v>15</v>
      </c>
      <c r="T56" s="15">
        <v>15</v>
      </c>
      <c r="U56" s="15">
        <v>15</v>
      </c>
      <c r="V56" s="15">
        <v>15</v>
      </c>
      <c r="W56" s="15">
        <v>15</v>
      </c>
      <c r="X56" s="15">
        <v>14</v>
      </c>
      <c r="Y56" s="15">
        <v>14</v>
      </c>
      <c r="Z56" s="15">
        <v>14</v>
      </c>
      <c r="AA56" s="15">
        <v>14</v>
      </c>
      <c r="AB56" s="15">
        <v>14</v>
      </c>
      <c r="AC56" s="15">
        <v>13</v>
      </c>
      <c r="AD56" s="15">
        <v>7.5</v>
      </c>
      <c r="AE56" s="15">
        <v>7.5</v>
      </c>
      <c r="AF56" s="15">
        <v>7.5</v>
      </c>
      <c r="AG56" s="15">
        <v>7.5</v>
      </c>
      <c r="AH56" s="15">
        <v>7.5</v>
      </c>
      <c r="AI56" s="15">
        <v>7.5</v>
      </c>
      <c r="AJ56" s="15">
        <v>7.5</v>
      </c>
      <c r="AK56" s="15">
        <v>7.5</v>
      </c>
      <c r="AL56" s="15">
        <v>7</v>
      </c>
      <c r="AM56" s="15">
        <v>7</v>
      </c>
      <c r="AN56" s="15">
        <v>7</v>
      </c>
      <c r="AO56" s="15">
        <v>7</v>
      </c>
      <c r="AP56" s="15">
        <v>7</v>
      </c>
      <c r="AQ56" s="15">
        <v>7</v>
      </c>
      <c r="AR56" s="15">
        <v>6.5</v>
      </c>
      <c r="AS56" s="15">
        <v>6.5</v>
      </c>
      <c r="AT56" s="15">
        <v>6.5</v>
      </c>
      <c r="AU56" s="15">
        <v>6.5</v>
      </c>
      <c r="AV56" s="15">
        <v>6.5</v>
      </c>
      <c r="AW56" s="15">
        <v>6</v>
      </c>
    </row>
    <row r="57" spans="1:51">
      <c r="A57" s="74" t="s">
        <v>425</v>
      </c>
      <c r="B57" s="15" t="s">
        <v>3095</v>
      </c>
      <c r="C57" s="15">
        <v>650</v>
      </c>
      <c r="D57" s="15">
        <v>80</v>
      </c>
      <c r="E57" s="15">
        <v>3</v>
      </c>
      <c r="F57" s="15">
        <v>2.4</v>
      </c>
      <c r="G57" s="15">
        <v>19</v>
      </c>
      <c r="H57" s="15">
        <v>2336</v>
      </c>
      <c r="I57" s="15" t="s">
        <v>393</v>
      </c>
      <c r="J57" s="15">
        <v>17</v>
      </c>
      <c r="K57" s="15">
        <v>17</v>
      </c>
      <c r="L57" s="15">
        <v>17</v>
      </c>
      <c r="M57" s="15">
        <v>17</v>
      </c>
      <c r="N57" s="15">
        <v>17</v>
      </c>
      <c r="O57" s="15">
        <v>17</v>
      </c>
      <c r="P57" s="15">
        <v>17</v>
      </c>
      <c r="Q57" s="15">
        <v>17</v>
      </c>
      <c r="R57" s="15">
        <v>17</v>
      </c>
      <c r="S57" s="15">
        <v>17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15</v>
      </c>
      <c r="AB57" s="15">
        <v>15</v>
      </c>
      <c r="AC57" s="15">
        <v>14</v>
      </c>
      <c r="AD57" s="15">
        <v>8</v>
      </c>
      <c r="AE57" s="15">
        <v>8</v>
      </c>
      <c r="AF57" s="15">
        <v>8</v>
      </c>
      <c r="AG57" s="15">
        <v>8</v>
      </c>
      <c r="AH57" s="15">
        <v>8</v>
      </c>
      <c r="AI57" s="15">
        <v>8</v>
      </c>
      <c r="AJ57" s="15">
        <v>8</v>
      </c>
      <c r="AK57" s="15">
        <v>8</v>
      </c>
      <c r="AL57" s="15">
        <v>8</v>
      </c>
      <c r="AM57" s="15">
        <v>8</v>
      </c>
      <c r="AN57" s="15">
        <v>7.5</v>
      </c>
      <c r="AO57" s="15">
        <v>7.5</v>
      </c>
      <c r="AP57" s="15">
        <v>7.5</v>
      </c>
      <c r="AQ57" s="15">
        <v>7.5</v>
      </c>
      <c r="AR57" s="15">
        <v>7.5</v>
      </c>
      <c r="AS57" s="15">
        <v>7.5</v>
      </c>
      <c r="AT57" s="15">
        <v>7.5</v>
      </c>
      <c r="AU57" s="15">
        <v>7</v>
      </c>
      <c r="AV57" s="15">
        <v>7</v>
      </c>
      <c r="AW57" s="15">
        <v>6.5</v>
      </c>
    </row>
    <row r="58" spans="1:51">
      <c r="A58" s="74" t="s">
        <v>425</v>
      </c>
      <c r="B58" s="15" t="s">
        <v>3096</v>
      </c>
      <c r="C58" s="15">
        <v>730</v>
      </c>
      <c r="D58" s="15">
        <v>50</v>
      </c>
      <c r="E58" s="15">
        <v>2</v>
      </c>
      <c r="F58" s="15">
        <v>2.6</v>
      </c>
      <c r="G58" s="15">
        <v>17</v>
      </c>
      <c r="H58" s="15">
        <v>2338</v>
      </c>
      <c r="I58" s="15" t="s">
        <v>395</v>
      </c>
      <c r="J58" s="15">
        <v>22</v>
      </c>
      <c r="K58" s="15">
        <v>22</v>
      </c>
      <c r="L58" s="15">
        <v>22</v>
      </c>
      <c r="M58" s="15">
        <v>22</v>
      </c>
      <c r="N58" s="15">
        <v>22</v>
      </c>
      <c r="O58" s="15">
        <v>22</v>
      </c>
      <c r="P58" s="15">
        <v>22</v>
      </c>
      <c r="Q58" s="15">
        <v>22</v>
      </c>
      <c r="R58" s="15">
        <v>22</v>
      </c>
      <c r="S58" s="15">
        <v>22</v>
      </c>
      <c r="T58" s="15">
        <v>21</v>
      </c>
      <c r="U58" s="15">
        <v>21</v>
      </c>
      <c r="V58" s="15">
        <v>21</v>
      </c>
      <c r="W58" s="15">
        <v>21</v>
      </c>
      <c r="X58" s="15">
        <v>21</v>
      </c>
      <c r="Y58" s="15">
        <v>21</v>
      </c>
      <c r="Z58" s="15">
        <v>21</v>
      </c>
      <c r="AA58" s="15">
        <v>21</v>
      </c>
      <c r="AB58" s="15">
        <v>21</v>
      </c>
      <c r="AC58" s="15">
        <v>21</v>
      </c>
      <c r="AD58" s="15">
        <v>16</v>
      </c>
      <c r="AE58" s="15">
        <v>16</v>
      </c>
      <c r="AF58" s="15">
        <v>16</v>
      </c>
      <c r="AG58" s="15">
        <v>16</v>
      </c>
      <c r="AH58" s="15">
        <v>16</v>
      </c>
      <c r="AI58" s="15">
        <v>16</v>
      </c>
      <c r="AJ58" s="15">
        <v>16</v>
      </c>
      <c r="AK58" s="15">
        <v>16</v>
      </c>
      <c r="AL58" s="15">
        <v>16</v>
      </c>
      <c r="AM58" s="15">
        <v>16</v>
      </c>
      <c r="AN58" s="15">
        <v>15</v>
      </c>
      <c r="AO58" s="15">
        <v>15</v>
      </c>
      <c r="AP58" s="15">
        <v>15</v>
      </c>
      <c r="AQ58" s="15">
        <v>15</v>
      </c>
      <c r="AR58" s="15">
        <v>15</v>
      </c>
      <c r="AS58" s="15">
        <v>15</v>
      </c>
      <c r="AT58" s="15">
        <v>15</v>
      </c>
      <c r="AU58" s="15">
        <v>15</v>
      </c>
      <c r="AV58" s="15">
        <v>15</v>
      </c>
      <c r="AW58" s="15">
        <v>15</v>
      </c>
    </row>
    <row r="59" spans="1:51">
      <c r="A59" s="74" t="s">
        <v>425</v>
      </c>
      <c r="B59" s="15" t="s">
        <v>3097</v>
      </c>
      <c r="C59" s="15">
        <v>780</v>
      </c>
      <c r="D59" s="15">
        <v>50</v>
      </c>
      <c r="E59" s="15">
        <v>3</v>
      </c>
      <c r="F59" s="15">
        <v>2.8</v>
      </c>
      <c r="G59" s="15">
        <v>20</v>
      </c>
      <c r="H59" s="15">
        <v>2339</v>
      </c>
      <c r="I59" s="15" t="s">
        <v>393</v>
      </c>
      <c r="J59" s="15">
        <v>18</v>
      </c>
      <c r="K59" s="15">
        <v>18</v>
      </c>
      <c r="L59" s="15">
        <v>18</v>
      </c>
      <c r="M59" s="15">
        <v>18</v>
      </c>
      <c r="N59" s="15">
        <v>18</v>
      </c>
      <c r="O59" s="15">
        <v>18</v>
      </c>
      <c r="P59" s="15">
        <v>18</v>
      </c>
      <c r="Q59" s="15">
        <v>18</v>
      </c>
      <c r="R59" s="15">
        <v>18</v>
      </c>
      <c r="S59" s="15">
        <v>18</v>
      </c>
      <c r="T59" s="15">
        <v>18</v>
      </c>
      <c r="U59" s="15">
        <v>18</v>
      </c>
      <c r="V59" s="15">
        <v>17</v>
      </c>
      <c r="W59" s="15">
        <v>17</v>
      </c>
      <c r="X59" s="15">
        <v>17</v>
      </c>
      <c r="Y59" s="15">
        <v>17</v>
      </c>
      <c r="Z59" s="15">
        <v>17</v>
      </c>
      <c r="AA59" s="15">
        <v>17</v>
      </c>
      <c r="AB59" s="15">
        <v>17</v>
      </c>
      <c r="AC59" s="15">
        <v>17</v>
      </c>
      <c r="AD59" s="15">
        <v>8.5</v>
      </c>
      <c r="AE59" s="15">
        <v>8.5</v>
      </c>
      <c r="AF59" s="15">
        <v>8.5</v>
      </c>
      <c r="AG59" s="15">
        <v>8.5</v>
      </c>
      <c r="AH59" s="15">
        <v>8.5</v>
      </c>
      <c r="AI59" s="15">
        <v>8.5</v>
      </c>
      <c r="AJ59" s="15">
        <v>8.5</v>
      </c>
      <c r="AK59" s="15">
        <v>8.5</v>
      </c>
      <c r="AL59" s="15">
        <v>8.5</v>
      </c>
      <c r="AM59" s="15">
        <v>8.5</v>
      </c>
      <c r="AN59" s="15">
        <v>8.5</v>
      </c>
      <c r="AO59" s="15">
        <v>8.5</v>
      </c>
      <c r="AP59" s="15">
        <v>8</v>
      </c>
      <c r="AQ59" s="15">
        <v>8</v>
      </c>
      <c r="AR59" s="15">
        <v>8</v>
      </c>
      <c r="AS59" s="15">
        <v>8</v>
      </c>
      <c r="AT59" s="15">
        <v>8</v>
      </c>
      <c r="AU59" s="15">
        <v>8</v>
      </c>
      <c r="AV59" s="15">
        <v>8</v>
      </c>
      <c r="AW59" s="15">
        <v>8</v>
      </c>
    </row>
    <row r="60" spans="1:51">
      <c r="A60" s="74" t="s">
        <v>425</v>
      </c>
      <c r="B60" s="15" t="s">
        <v>3098</v>
      </c>
      <c r="C60" s="15">
        <v>920</v>
      </c>
      <c r="D60" s="15">
        <v>80</v>
      </c>
      <c r="E60" s="15">
        <v>3</v>
      </c>
      <c r="F60" s="15">
        <v>3.3</v>
      </c>
      <c r="G60" s="15">
        <v>25</v>
      </c>
      <c r="H60" s="15">
        <v>2341</v>
      </c>
      <c r="I60" s="15" t="s">
        <v>393</v>
      </c>
      <c r="J60" s="15">
        <v>22</v>
      </c>
      <c r="K60" s="15">
        <v>22</v>
      </c>
      <c r="L60" s="15">
        <v>22</v>
      </c>
      <c r="M60" s="15">
        <v>22</v>
      </c>
      <c r="N60" s="15">
        <v>22</v>
      </c>
      <c r="O60" s="15">
        <v>22</v>
      </c>
      <c r="P60" s="15">
        <v>22</v>
      </c>
      <c r="Q60" s="15">
        <v>22</v>
      </c>
      <c r="R60" s="15">
        <v>22</v>
      </c>
      <c r="S60" s="15">
        <v>22</v>
      </c>
      <c r="T60" s="15">
        <v>21</v>
      </c>
      <c r="U60" s="15">
        <v>21</v>
      </c>
      <c r="V60" s="15">
        <v>21</v>
      </c>
      <c r="W60" s="15">
        <v>21</v>
      </c>
      <c r="X60" s="15">
        <v>21</v>
      </c>
      <c r="Y60" s="15">
        <v>21</v>
      </c>
      <c r="Z60" s="15">
        <v>21</v>
      </c>
      <c r="AA60" s="15">
        <v>21</v>
      </c>
      <c r="AB60" s="15">
        <v>21</v>
      </c>
      <c r="AC60" s="15">
        <v>21</v>
      </c>
      <c r="AD60" s="15">
        <v>10.5</v>
      </c>
      <c r="AE60" s="15">
        <v>10.5</v>
      </c>
      <c r="AF60" s="15">
        <v>10.5</v>
      </c>
      <c r="AG60" s="15">
        <v>10.5</v>
      </c>
      <c r="AH60" s="15">
        <v>10.5</v>
      </c>
      <c r="AI60" s="15">
        <v>10.5</v>
      </c>
      <c r="AJ60" s="15">
        <v>10.5</v>
      </c>
      <c r="AK60" s="15">
        <v>10.5</v>
      </c>
      <c r="AL60" s="15">
        <v>10.5</v>
      </c>
      <c r="AM60" s="15">
        <v>10.5</v>
      </c>
      <c r="AN60" s="15">
        <v>10</v>
      </c>
      <c r="AO60" s="15">
        <v>10</v>
      </c>
      <c r="AP60" s="15">
        <v>10</v>
      </c>
      <c r="AQ60" s="15">
        <v>10</v>
      </c>
      <c r="AR60" s="15">
        <v>10</v>
      </c>
      <c r="AS60" s="15">
        <v>10</v>
      </c>
      <c r="AT60" s="15">
        <v>10</v>
      </c>
      <c r="AU60" s="15">
        <v>10</v>
      </c>
      <c r="AV60" s="15">
        <v>10</v>
      </c>
      <c r="AW60" s="15">
        <v>10</v>
      </c>
    </row>
    <row r="61" spans="1:51">
      <c r="A61" s="74" t="s">
        <v>425</v>
      </c>
      <c r="B61" s="15" t="s">
        <v>3099</v>
      </c>
      <c r="C61" s="15">
        <v>1440</v>
      </c>
      <c r="D61" s="15">
        <v>120</v>
      </c>
      <c r="E61" s="15">
        <v>3</v>
      </c>
      <c r="F61" s="15">
        <v>5.2</v>
      </c>
      <c r="G61" s="15">
        <v>39</v>
      </c>
      <c r="H61" s="15">
        <v>2346</v>
      </c>
      <c r="I61" s="15" t="s">
        <v>393</v>
      </c>
      <c r="J61" s="15">
        <v>35</v>
      </c>
      <c r="K61" s="15">
        <v>35</v>
      </c>
      <c r="L61" s="15">
        <v>35</v>
      </c>
      <c r="M61" s="15">
        <v>35</v>
      </c>
      <c r="N61" s="15">
        <v>35</v>
      </c>
      <c r="O61" s="15">
        <v>35</v>
      </c>
      <c r="P61" s="15">
        <v>34</v>
      </c>
      <c r="Q61" s="15">
        <v>34</v>
      </c>
      <c r="R61" s="15">
        <v>34</v>
      </c>
      <c r="S61" s="15">
        <v>34</v>
      </c>
      <c r="T61" s="15">
        <v>34</v>
      </c>
      <c r="U61" s="15">
        <v>34</v>
      </c>
      <c r="V61" s="15">
        <v>34</v>
      </c>
      <c r="W61" s="15">
        <v>34</v>
      </c>
      <c r="X61" s="15">
        <v>34</v>
      </c>
      <c r="Y61" s="15">
        <v>34</v>
      </c>
      <c r="Z61" s="15">
        <v>34</v>
      </c>
      <c r="AA61" s="15">
        <v>34</v>
      </c>
      <c r="AB61" s="15">
        <v>33</v>
      </c>
      <c r="AC61" s="15">
        <v>33</v>
      </c>
      <c r="AD61" s="15">
        <v>16.5</v>
      </c>
      <c r="AE61" s="15">
        <v>16.5</v>
      </c>
      <c r="AF61" s="15">
        <v>16.5</v>
      </c>
      <c r="AG61" s="15">
        <v>16.5</v>
      </c>
      <c r="AH61" s="15">
        <v>16.5</v>
      </c>
      <c r="AI61" s="15">
        <v>16.5</v>
      </c>
      <c r="AJ61" s="15">
        <v>16</v>
      </c>
      <c r="AK61" s="15">
        <v>16</v>
      </c>
      <c r="AL61" s="15">
        <v>16</v>
      </c>
      <c r="AM61" s="15">
        <v>16</v>
      </c>
      <c r="AN61" s="15">
        <v>16</v>
      </c>
      <c r="AO61" s="15">
        <v>16</v>
      </c>
      <c r="AP61" s="15">
        <v>16</v>
      </c>
      <c r="AQ61" s="15">
        <v>16</v>
      </c>
      <c r="AR61" s="15">
        <v>16</v>
      </c>
      <c r="AS61" s="15">
        <v>16</v>
      </c>
      <c r="AT61" s="15">
        <v>16</v>
      </c>
      <c r="AU61" s="15">
        <v>16</v>
      </c>
      <c r="AV61" s="15">
        <v>16</v>
      </c>
      <c r="AW61" s="15">
        <v>16</v>
      </c>
    </row>
    <row r="62" spans="1:51">
      <c r="A62" s="74" t="s">
        <v>425</v>
      </c>
      <c r="B62" s="15" t="s">
        <v>3100</v>
      </c>
      <c r="C62" s="15">
        <v>2920</v>
      </c>
      <c r="D62" s="15">
        <v>185</v>
      </c>
      <c r="E62" s="15">
        <v>5</v>
      </c>
      <c r="F62" s="15">
        <v>10.5</v>
      </c>
      <c r="G62" s="15">
        <v>67</v>
      </c>
      <c r="H62" s="15">
        <v>2353</v>
      </c>
      <c r="I62" s="15" t="s">
        <v>3101</v>
      </c>
      <c r="J62" s="15">
        <v>36</v>
      </c>
      <c r="K62" s="15">
        <v>36</v>
      </c>
      <c r="L62" s="15">
        <v>36</v>
      </c>
      <c r="M62" s="15">
        <v>36</v>
      </c>
      <c r="N62" s="15">
        <v>36</v>
      </c>
      <c r="O62" s="15">
        <v>36</v>
      </c>
      <c r="P62" s="15">
        <v>35</v>
      </c>
      <c r="Q62" s="15">
        <v>35</v>
      </c>
      <c r="R62" s="15">
        <v>35</v>
      </c>
      <c r="S62" s="15">
        <v>35</v>
      </c>
      <c r="T62" s="15">
        <v>35</v>
      </c>
      <c r="U62" s="15">
        <v>35</v>
      </c>
      <c r="V62" s="15">
        <v>35</v>
      </c>
      <c r="W62" s="15">
        <v>35</v>
      </c>
      <c r="X62" s="15">
        <v>35</v>
      </c>
      <c r="Y62" s="15">
        <v>35</v>
      </c>
      <c r="Z62" s="15">
        <v>35</v>
      </c>
      <c r="AA62" s="15">
        <v>34</v>
      </c>
      <c r="AB62" s="15">
        <v>34</v>
      </c>
      <c r="AC62" s="15">
        <v>34</v>
      </c>
      <c r="AD62" s="15">
        <v>10</v>
      </c>
      <c r="AE62" s="15">
        <v>10</v>
      </c>
      <c r="AF62" s="15">
        <v>10</v>
      </c>
      <c r="AG62" s="15">
        <v>10</v>
      </c>
      <c r="AH62" s="15">
        <v>10</v>
      </c>
      <c r="AI62" s="15">
        <v>10</v>
      </c>
      <c r="AJ62" s="15">
        <v>10</v>
      </c>
      <c r="AK62" s="15">
        <v>10</v>
      </c>
      <c r="AL62" s="15">
        <v>10</v>
      </c>
      <c r="AM62" s="15">
        <v>10</v>
      </c>
      <c r="AN62" s="15">
        <v>10</v>
      </c>
      <c r="AO62" s="15">
        <v>10</v>
      </c>
      <c r="AP62" s="15">
        <v>10</v>
      </c>
      <c r="AQ62" s="15">
        <v>10</v>
      </c>
      <c r="AR62" s="15">
        <v>10</v>
      </c>
      <c r="AS62" s="15">
        <v>10</v>
      </c>
      <c r="AT62" s="15">
        <v>10</v>
      </c>
      <c r="AU62" s="15">
        <v>10</v>
      </c>
      <c r="AV62" s="15">
        <v>10</v>
      </c>
      <c r="AW62" s="15">
        <v>10</v>
      </c>
    </row>
    <row r="63" spans="1:51">
      <c r="A63" s="15" t="s">
        <v>426</v>
      </c>
      <c r="B63" s="15" t="s">
        <v>3102</v>
      </c>
      <c r="C63" s="15">
        <v>730</v>
      </c>
      <c r="D63" s="15">
        <v>50</v>
      </c>
      <c r="E63" s="15">
        <v>2</v>
      </c>
      <c r="F63" s="15">
        <v>2.6</v>
      </c>
      <c r="G63" s="15">
        <v>17</v>
      </c>
      <c r="H63" s="15">
        <v>2330</v>
      </c>
      <c r="I63" s="15" t="s">
        <v>395</v>
      </c>
      <c r="J63" s="15">
        <v>22</v>
      </c>
      <c r="K63" s="15">
        <v>22</v>
      </c>
      <c r="L63" s="15">
        <v>22</v>
      </c>
      <c r="M63" s="15">
        <v>22</v>
      </c>
      <c r="N63" s="15">
        <v>22</v>
      </c>
      <c r="O63" s="15">
        <v>22</v>
      </c>
      <c r="P63" s="15">
        <v>22</v>
      </c>
      <c r="Q63" s="15">
        <v>22</v>
      </c>
      <c r="R63" s="15">
        <v>22</v>
      </c>
      <c r="S63" s="15">
        <v>22</v>
      </c>
      <c r="T63" s="15">
        <v>21</v>
      </c>
      <c r="U63" s="15">
        <v>21</v>
      </c>
      <c r="V63" s="15">
        <v>21</v>
      </c>
      <c r="W63" s="15">
        <v>21</v>
      </c>
      <c r="X63" s="15">
        <v>21</v>
      </c>
      <c r="Y63" s="15">
        <v>21</v>
      </c>
      <c r="Z63" s="15">
        <v>21</v>
      </c>
      <c r="AA63" s="15">
        <v>21</v>
      </c>
      <c r="AB63" s="15">
        <v>21</v>
      </c>
      <c r="AC63" s="15">
        <v>21</v>
      </c>
      <c r="AD63" s="15">
        <v>16</v>
      </c>
      <c r="AE63" s="15">
        <v>16</v>
      </c>
      <c r="AF63" s="15">
        <v>16</v>
      </c>
      <c r="AG63" s="15">
        <v>16</v>
      </c>
      <c r="AH63" s="15">
        <v>16</v>
      </c>
      <c r="AI63" s="15">
        <v>16</v>
      </c>
      <c r="AJ63" s="15">
        <v>16</v>
      </c>
      <c r="AK63" s="15">
        <v>16</v>
      </c>
      <c r="AL63" s="15">
        <v>16</v>
      </c>
      <c r="AM63" s="15">
        <v>16</v>
      </c>
      <c r="AN63" s="15">
        <v>15</v>
      </c>
      <c r="AO63" s="15">
        <v>15</v>
      </c>
      <c r="AP63" s="15">
        <v>15</v>
      </c>
      <c r="AQ63" s="15">
        <v>15</v>
      </c>
      <c r="AR63" s="15">
        <v>15</v>
      </c>
      <c r="AS63" s="15">
        <v>15</v>
      </c>
      <c r="AT63" s="15">
        <v>15</v>
      </c>
      <c r="AU63" s="15">
        <v>15</v>
      </c>
      <c r="AV63" s="15">
        <v>15</v>
      </c>
      <c r="AW63" s="15">
        <v>15</v>
      </c>
      <c r="AY63" s="15" t="s">
        <v>3884</v>
      </c>
    </row>
    <row r="64" spans="1:51">
      <c r="A64" s="55" t="s">
        <v>426</v>
      </c>
      <c r="B64" s="15" t="s">
        <v>3103</v>
      </c>
      <c r="C64" s="15">
        <v>800</v>
      </c>
      <c r="D64" s="15">
        <v>50</v>
      </c>
      <c r="E64" s="15">
        <v>2</v>
      </c>
      <c r="F64" s="15">
        <v>2.8</v>
      </c>
      <c r="G64" s="15">
        <v>18</v>
      </c>
      <c r="H64" s="15">
        <v>2330</v>
      </c>
      <c r="I64" s="15" t="s">
        <v>395</v>
      </c>
      <c r="J64" s="15">
        <v>24</v>
      </c>
      <c r="K64" s="15">
        <v>24</v>
      </c>
      <c r="L64" s="15">
        <v>24</v>
      </c>
      <c r="M64" s="15">
        <v>24</v>
      </c>
      <c r="N64" s="15">
        <v>24</v>
      </c>
      <c r="O64" s="15">
        <v>24</v>
      </c>
      <c r="P64" s="15">
        <v>24</v>
      </c>
      <c r="Q64" s="15">
        <v>24</v>
      </c>
      <c r="R64" s="15">
        <v>24</v>
      </c>
      <c r="S64" s="15">
        <v>23</v>
      </c>
      <c r="T64" s="15">
        <v>23</v>
      </c>
      <c r="U64" s="15">
        <v>23</v>
      </c>
      <c r="V64" s="15">
        <v>23</v>
      </c>
      <c r="W64" s="15">
        <v>23</v>
      </c>
      <c r="X64" s="15">
        <v>23</v>
      </c>
      <c r="Y64" s="15">
        <v>23</v>
      </c>
      <c r="Z64" s="15">
        <v>23</v>
      </c>
      <c r="AA64" s="15">
        <v>23</v>
      </c>
      <c r="AB64" s="15">
        <v>23</v>
      </c>
      <c r="AC64" s="15">
        <v>23</v>
      </c>
      <c r="AD64" s="15">
        <v>17</v>
      </c>
      <c r="AE64" s="15">
        <v>17</v>
      </c>
      <c r="AF64" s="15">
        <v>17</v>
      </c>
      <c r="AG64" s="15">
        <v>17</v>
      </c>
      <c r="AH64" s="15">
        <v>17</v>
      </c>
      <c r="AI64" s="15">
        <v>17</v>
      </c>
      <c r="AJ64" s="15">
        <v>17</v>
      </c>
      <c r="AK64" s="15">
        <v>17</v>
      </c>
      <c r="AL64" s="15">
        <v>17</v>
      </c>
      <c r="AM64" s="15">
        <v>16.5</v>
      </c>
      <c r="AN64" s="15">
        <v>16.5</v>
      </c>
      <c r="AO64" s="15">
        <v>16.5</v>
      </c>
      <c r="AP64" s="15">
        <v>16.5</v>
      </c>
      <c r="AQ64" s="15">
        <v>16.5</v>
      </c>
      <c r="AR64" s="15">
        <v>16.5</v>
      </c>
      <c r="AS64" s="15">
        <v>16.5</v>
      </c>
      <c r="AT64" s="15">
        <v>16.5</v>
      </c>
      <c r="AU64" s="15">
        <v>16.5</v>
      </c>
      <c r="AV64" s="15">
        <v>16.5</v>
      </c>
      <c r="AW64" s="15">
        <v>16.5</v>
      </c>
      <c r="AY64" s="74" t="s">
        <v>3884</v>
      </c>
    </row>
    <row r="65" spans="1:51">
      <c r="A65" s="55" t="s">
        <v>426</v>
      </c>
      <c r="B65" s="15" t="s">
        <v>3104</v>
      </c>
      <c r="C65" s="15">
        <v>860</v>
      </c>
      <c r="D65" s="15">
        <v>70</v>
      </c>
      <c r="E65" s="15">
        <v>2</v>
      </c>
      <c r="F65" s="15">
        <v>3.1</v>
      </c>
      <c r="G65" s="15">
        <v>20</v>
      </c>
      <c r="H65" s="15">
        <v>2330</v>
      </c>
      <c r="I65" s="15" t="s">
        <v>395</v>
      </c>
      <c r="J65" s="15">
        <v>26</v>
      </c>
      <c r="K65" s="15">
        <v>26</v>
      </c>
      <c r="L65" s="15">
        <v>26</v>
      </c>
      <c r="M65" s="15">
        <v>26</v>
      </c>
      <c r="N65" s="15">
        <v>26</v>
      </c>
      <c r="O65" s="15">
        <v>26</v>
      </c>
      <c r="P65" s="15">
        <v>26</v>
      </c>
      <c r="Q65" s="15">
        <v>26</v>
      </c>
      <c r="R65" s="15">
        <v>25</v>
      </c>
      <c r="S65" s="15">
        <v>25</v>
      </c>
      <c r="T65" s="15">
        <v>25</v>
      </c>
      <c r="U65" s="15">
        <v>25</v>
      </c>
      <c r="V65" s="15">
        <v>25</v>
      </c>
      <c r="W65" s="15">
        <v>25</v>
      </c>
      <c r="X65" s="15">
        <v>25</v>
      </c>
      <c r="Y65" s="15">
        <v>25</v>
      </c>
      <c r="Z65" s="15">
        <v>25</v>
      </c>
      <c r="AA65" s="15">
        <v>25</v>
      </c>
      <c r="AB65" s="15">
        <v>25</v>
      </c>
      <c r="AC65" s="15">
        <v>25</v>
      </c>
      <c r="AD65" s="15">
        <v>18.5</v>
      </c>
      <c r="AE65" s="15">
        <v>18.5</v>
      </c>
      <c r="AF65" s="15">
        <v>18.5</v>
      </c>
      <c r="AG65" s="15">
        <v>18.5</v>
      </c>
      <c r="AH65" s="15">
        <v>18.5</v>
      </c>
      <c r="AI65" s="15">
        <v>18.5</v>
      </c>
      <c r="AJ65" s="15">
        <v>18.5</v>
      </c>
      <c r="AK65" s="15">
        <v>18.5</v>
      </c>
      <c r="AL65" s="15">
        <v>18</v>
      </c>
      <c r="AM65" s="15">
        <v>18</v>
      </c>
      <c r="AN65" s="15">
        <v>18</v>
      </c>
      <c r="AO65" s="15">
        <v>18</v>
      </c>
      <c r="AP65" s="15">
        <v>18</v>
      </c>
      <c r="AQ65" s="15">
        <v>18</v>
      </c>
      <c r="AR65" s="15">
        <v>18</v>
      </c>
      <c r="AS65" s="15">
        <v>18</v>
      </c>
      <c r="AT65" s="15">
        <v>18</v>
      </c>
      <c r="AU65" s="15">
        <v>18</v>
      </c>
      <c r="AV65" s="15">
        <v>18</v>
      </c>
      <c r="AW65" s="15">
        <v>18</v>
      </c>
      <c r="AY65" s="15" t="s">
        <v>3885</v>
      </c>
    </row>
    <row r="66" spans="1:51">
      <c r="A66" s="55" t="s">
        <v>426</v>
      </c>
      <c r="B66" s="15" t="s">
        <v>3105</v>
      </c>
      <c r="C66" s="15">
        <v>930</v>
      </c>
      <c r="D66" s="15">
        <v>70</v>
      </c>
      <c r="E66" s="15">
        <v>2</v>
      </c>
      <c r="F66" s="15">
        <v>3.3</v>
      </c>
      <c r="G66" s="15">
        <v>21</v>
      </c>
      <c r="H66" s="15">
        <v>2330</v>
      </c>
      <c r="I66" s="15" t="s">
        <v>395</v>
      </c>
      <c r="J66" s="15">
        <v>28</v>
      </c>
      <c r="K66" s="15">
        <v>28</v>
      </c>
      <c r="L66" s="15">
        <v>28</v>
      </c>
      <c r="M66" s="15">
        <v>28</v>
      </c>
      <c r="N66" s="15">
        <v>28</v>
      </c>
      <c r="O66" s="15">
        <v>28</v>
      </c>
      <c r="P66" s="15">
        <v>28</v>
      </c>
      <c r="Q66" s="15">
        <v>28</v>
      </c>
      <c r="R66" s="15">
        <v>27</v>
      </c>
      <c r="S66" s="15">
        <v>27</v>
      </c>
      <c r="T66" s="15">
        <v>27</v>
      </c>
      <c r="U66" s="15">
        <v>27</v>
      </c>
      <c r="V66" s="15">
        <v>27</v>
      </c>
      <c r="W66" s="15">
        <v>27</v>
      </c>
      <c r="X66" s="15">
        <v>27</v>
      </c>
      <c r="Y66" s="15">
        <v>27</v>
      </c>
      <c r="Z66" s="15">
        <v>27</v>
      </c>
      <c r="AA66" s="15">
        <v>27</v>
      </c>
      <c r="AB66" s="15">
        <v>27</v>
      </c>
      <c r="AC66" s="15">
        <v>27</v>
      </c>
      <c r="AD66" s="15">
        <v>20</v>
      </c>
      <c r="AE66" s="15">
        <v>20</v>
      </c>
      <c r="AF66" s="15">
        <v>20</v>
      </c>
      <c r="AG66" s="15">
        <v>20</v>
      </c>
      <c r="AH66" s="15">
        <v>20</v>
      </c>
      <c r="AI66" s="15">
        <v>20</v>
      </c>
      <c r="AJ66" s="15">
        <v>20</v>
      </c>
      <c r="AK66" s="15">
        <v>20</v>
      </c>
      <c r="AL66" s="15">
        <v>19</v>
      </c>
      <c r="AM66" s="15">
        <v>19</v>
      </c>
      <c r="AN66" s="15">
        <v>19</v>
      </c>
      <c r="AO66" s="15">
        <v>19</v>
      </c>
      <c r="AP66" s="15">
        <v>19</v>
      </c>
      <c r="AQ66" s="15">
        <v>19</v>
      </c>
      <c r="AR66" s="15">
        <v>19</v>
      </c>
      <c r="AS66" s="15">
        <v>19</v>
      </c>
      <c r="AT66" s="15">
        <v>19</v>
      </c>
      <c r="AU66" s="15">
        <v>19</v>
      </c>
      <c r="AV66" s="15">
        <v>19</v>
      </c>
      <c r="AW66" s="15">
        <v>19</v>
      </c>
      <c r="AY66" s="74" t="s">
        <v>3885</v>
      </c>
    </row>
    <row r="67" spans="1:51">
      <c r="A67" s="55" t="s">
        <v>426</v>
      </c>
      <c r="B67" s="15" t="s">
        <v>3106</v>
      </c>
      <c r="C67" s="15">
        <v>780</v>
      </c>
      <c r="D67" s="15">
        <v>50</v>
      </c>
      <c r="E67" s="15">
        <v>3</v>
      </c>
      <c r="F67" s="15">
        <v>2.8</v>
      </c>
      <c r="G67" s="15">
        <v>20</v>
      </c>
      <c r="H67" s="15">
        <v>2330</v>
      </c>
      <c r="I67" s="15" t="s">
        <v>393</v>
      </c>
      <c r="J67" s="15">
        <v>18</v>
      </c>
      <c r="K67" s="15">
        <v>18</v>
      </c>
      <c r="L67" s="15">
        <v>18</v>
      </c>
      <c r="M67" s="15">
        <v>18</v>
      </c>
      <c r="N67" s="15">
        <v>18</v>
      </c>
      <c r="O67" s="15">
        <v>18</v>
      </c>
      <c r="P67" s="15">
        <v>18</v>
      </c>
      <c r="Q67" s="15">
        <v>18</v>
      </c>
      <c r="R67" s="15">
        <v>18</v>
      </c>
      <c r="S67" s="15">
        <v>18</v>
      </c>
      <c r="T67" s="15">
        <v>18</v>
      </c>
      <c r="U67" s="15">
        <v>18</v>
      </c>
      <c r="V67" s="15">
        <v>17</v>
      </c>
      <c r="W67" s="15">
        <v>17</v>
      </c>
      <c r="X67" s="15">
        <v>17</v>
      </c>
      <c r="Y67" s="15">
        <v>17</v>
      </c>
      <c r="Z67" s="15">
        <v>17</v>
      </c>
      <c r="AA67" s="15">
        <v>17</v>
      </c>
      <c r="AB67" s="15">
        <v>17</v>
      </c>
      <c r="AC67" s="15">
        <v>17</v>
      </c>
      <c r="AD67" s="15">
        <v>8.5</v>
      </c>
      <c r="AE67" s="15">
        <v>8.5</v>
      </c>
      <c r="AF67" s="15">
        <v>8.5</v>
      </c>
      <c r="AG67" s="15">
        <v>8.5</v>
      </c>
      <c r="AH67" s="15">
        <v>8.5</v>
      </c>
      <c r="AI67" s="15">
        <v>8.5</v>
      </c>
      <c r="AJ67" s="15">
        <v>8.5</v>
      </c>
      <c r="AK67" s="15">
        <v>8.5</v>
      </c>
      <c r="AL67" s="15">
        <v>8.5</v>
      </c>
      <c r="AM67" s="15">
        <v>8.5</v>
      </c>
      <c r="AN67" s="15">
        <v>8.5</v>
      </c>
      <c r="AO67" s="15">
        <v>8.5</v>
      </c>
      <c r="AP67" s="15">
        <v>8</v>
      </c>
      <c r="AQ67" s="15">
        <v>8</v>
      </c>
      <c r="AR67" s="15">
        <v>8</v>
      </c>
      <c r="AS67" s="15">
        <v>8</v>
      </c>
      <c r="AT67" s="15">
        <v>8</v>
      </c>
      <c r="AU67" s="15">
        <v>8</v>
      </c>
      <c r="AV67" s="15">
        <v>8</v>
      </c>
      <c r="AW67" s="15">
        <v>8</v>
      </c>
      <c r="AY67" s="74" t="s">
        <v>3884</v>
      </c>
    </row>
    <row r="68" spans="1:51">
      <c r="A68" s="55" t="s">
        <v>426</v>
      </c>
      <c r="B68" s="15" t="s">
        <v>3107</v>
      </c>
      <c r="C68" s="15">
        <v>920</v>
      </c>
      <c r="D68" s="15">
        <v>50</v>
      </c>
      <c r="E68" s="15">
        <v>3</v>
      </c>
      <c r="F68" s="15">
        <v>3.3</v>
      </c>
      <c r="G68" s="15">
        <v>25</v>
      </c>
      <c r="H68" s="15">
        <v>2331</v>
      </c>
      <c r="I68" s="15" t="s">
        <v>393</v>
      </c>
      <c r="J68" s="15">
        <v>22</v>
      </c>
      <c r="K68" s="15">
        <v>22</v>
      </c>
      <c r="L68" s="15">
        <v>22</v>
      </c>
      <c r="M68" s="15">
        <v>22</v>
      </c>
      <c r="N68" s="15">
        <v>22</v>
      </c>
      <c r="O68" s="15">
        <v>22</v>
      </c>
      <c r="P68" s="15">
        <v>22</v>
      </c>
      <c r="Q68" s="15">
        <v>22</v>
      </c>
      <c r="R68" s="15">
        <v>22</v>
      </c>
      <c r="S68" s="15">
        <v>22</v>
      </c>
      <c r="T68" s="15">
        <v>21</v>
      </c>
      <c r="U68" s="15">
        <v>21</v>
      </c>
      <c r="V68" s="15">
        <v>21</v>
      </c>
      <c r="W68" s="15">
        <v>21</v>
      </c>
      <c r="X68" s="15">
        <v>21</v>
      </c>
      <c r="Y68" s="15">
        <v>21</v>
      </c>
      <c r="Z68" s="15">
        <v>21</v>
      </c>
      <c r="AA68" s="15">
        <v>21</v>
      </c>
      <c r="AB68" s="15">
        <v>21</v>
      </c>
      <c r="AC68" s="15">
        <v>21</v>
      </c>
      <c r="AD68" s="15">
        <v>10.5</v>
      </c>
      <c r="AE68" s="15">
        <v>10.5</v>
      </c>
      <c r="AF68" s="15">
        <v>10.5</v>
      </c>
      <c r="AG68" s="15">
        <v>10.5</v>
      </c>
      <c r="AH68" s="15">
        <v>10.5</v>
      </c>
      <c r="AI68" s="15">
        <v>10.5</v>
      </c>
      <c r="AJ68" s="15">
        <v>10.5</v>
      </c>
      <c r="AK68" s="15">
        <v>10.5</v>
      </c>
      <c r="AL68" s="15">
        <v>10.5</v>
      </c>
      <c r="AM68" s="15">
        <v>10.5</v>
      </c>
      <c r="AN68" s="15">
        <v>10</v>
      </c>
      <c r="AO68" s="15">
        <v>10</v>
      </c>
      <c r="AP68" s="15">
        <v>10</v>
      </c>
      <c r="AQ68" s="15">
        <v>10</v>
      </c>
      <c r="AR68" s="15">
        <v>10</v>
      </c>
      <c r="AS68" s="15">
        <v>10</v>
      </c>
      <c r="AT68" s="15">
        <v>10</v>
      </c>
      <c r="AU68" s="15">
        <v>10</v>
      </c>
      <c r="AV68" s="15">
        <v>10</v>
      </c>
      <c r="AW68" s="15">
        <v>10</v>
      </c>
      <c r="AY68" s="74" t="s">
        <v>3884</v>
      </c>
    </row>
    <row r="69" spans="1:51">
      <c r="A69" s="55" t="s">
        <v>426</v>
      </c>
      <c r="B69" s="15" t="s">
        <v>3108</v>
      </c>
      <c r="C69" s="15">
        <v>1050</v>
      </c>
      <c r="D69" s="15">
        <v>75</v>
      </c>
      <c r="E69" s="15">
        <v>3</v>
      </c>
      <c r="F69" s="15">
        <v>3.7</v>
      </c>
      <c r="G69" s="15">
        <v>28</v>
      </c>
      <c r="H69" s="15">
        <v>2331</v>
      </c>
      <c r="I69" s="15" t="s">
        <v>393</v>
      </c>
      <c r="J69" s="15">
        <v>25</v>
      </c>
      <c r="K69" s="15">
        <v>25</v>
      </c>
      <c r="L69" s="15">
        <v>25</v>
      </c>
      <c r="M69" s="15">
        <v>25</v>
      </c>
      <c r="N69" s="15">
        <v>25</v>
      </c>
      <c r="O69" s="15">
        <v>25</v>
      </c>
      <c r="P69" s="15">
        <v>25</v>
      </c>
      <c r="Q69" s="15">
        <v>25</v>
      </c>
      <c r="R69" s="15">
        <v>25</v>
      </c>
      <c r="S69" s="15">
        <v>24</v>
      </c>
      <c r="T69" s="15">
        <v>24</v>
      </c>
      <c r="U69" s="15">
        <v>24</v>
      </c>
      <c r="V69" s="15">
        <v>24</v>
      </c>
      <c r="W69" s="15">
        <v>24</v>
      </c>
      <c r="X69" s="15">
        <v>24</v>
      </c>
      <c r="Y69" s="15">
        <v>24</v>
      </c>
      <c r="Z69" s="15">
        <v>24</v>
      </c>
      <c r="AA69" s="15">
        <v>24</v>
      </c>
      <c r="AB69" s="15">
        <v>24</v>
      </c>
      <c r="AC69" s="15">
        <v>24</v>
      </c>
      <c r="AD69" s="15">
        <v>12</v>
      </c>
      <c r="AE69" s="15">
        <v>12</v>
      </c>
      <c r="AF69" s="15">
        <v>12</v>
      </c>
      <c r="AG69" s="15">
        <v>12</v>
      </c>
      <c r="AH69" s="15">
        <v>12</v>
      </c>
      <c r="AI69" s="15">
        <v>12</v>
      </c>
      <c r="AJ69" s="15">
        <v>12</v>
      </c>
      <c r="AK69" s="15">
        <v>12</v>
      </c>
      <c r="AL69" s="15">
        <v>12</v>
      </c>
      <c r="AM69" s="15">
        <v>11.5</v>
      </c>
      <c r="AN69" s="15">
        <v>11.5</v>
      </c>
      <c r="AO69" s="15">
        <v>11.5</v>
      </c>
      <c r="AP69" s="15">
        <v>11.5</v>
      </c>
      <c r="AQ69" s="15">
        <v>11.5</v>
      </c>
      <c r="AR69" s="15">
        <v>11.5</v>
      </c>
      <c r="AS69" s="15">
        <v>11.5</v>
      </c>
      <c r="AT69" s="15">
        <v>11.5</v>
      </c>
      <c r="AU69" s="15">
        <v>11.5</v>
      </c>
      <c r="AV69" s="15">
        <v>11.5</v>
      </c>
      <c r="AW69" s="15">
        <v>11.5</v>
      </c>
      <c r="AY69" s="15" t="s">
        <v>3886</v>
      </c>
    </row>
    <row r="70" spans="1:51">
      <c r="A70" s="55" t="s">
        <v>426</v>
      </c>
      <c r="B70" s="15" t="s">
        <v>3109</v>
      </c>
      <c r="C70" s="15">
        <v>1180</v>
      </c>
      <c r="D70" s="15">
        <v>75</v>
      </c>
      <c r="E70" s="15">
        <v>3</v>
      </c>
      <c r="F70" s="15">
        <v>4.2</v>
      </c>
      <c r="G70" s="15">
        <v>32</v>
      </c>
      <c r="H70" s="15">
        <v>2332</v>
      </c>
      <c r="I70" s="15" t="s">
        <v>393</v>
      </c>
      <c r="J70" s="15">
        <v>28</v>
      </c>
      <c r="K70" s="15">
        <v>28</v>
      </c>
      <c r="L70" s="15">
        <v>28</v>
      </c>
      <c r="M70" s="15">
        <v>28</v>
      </c>
      <c r="N70" s="15">
        <v>28</v>
      </c>
      <c r="O70" s="15">
        <v>28</v>
      </c>
      <c r="P70" s="15">
        <v>28</v>
      </c>
      <c r="Q70" s="15">
        <v>28</v>
      </c>
      <c r="R70" s="15">
        <v>27</v>
      </c>
      <c r="S70" s="15">
        <v>27</v>
      </c>
      <c r="T70" s="15">
        <v>27</v>
      </c>
      <c r="U70" s="15">
        <v>27</v>
      </c>
      <c r="V70" s="15">
        <v>27</v>
      </c>
      <c r="W70" s="15">
        <v>27</v>
      </c>
      <c r="X70" s="15">
        <v>27</v>
      </c>
      <c r="Y70" s="15">
        <v>27</v>
      </c>
      <c r="Z70" s="15">
        <v>27</v>
      </c>
      <c r="AA70" s="15">
        <v>27</v>
      </c>
      <c r="AB70" s="15">
        <v>27</v>
      </c>
      <c r="AC70" s="15">
        <v>27</v>
      </c>
      <c r="AD70" s="15">
        <v>13.5</v>
      </c>
      <c r="AE70" s="15">
        <v>13.5</v>
      </c>
      <c r="AF70" s="15">
        <v>13.5</v>
      </c>
      <c r="AG70" s="15">
        <v>13.5</v>
      </c>
      <c r="AH70" s="15">
        <v>13.5</v>
      </c>
      <c r="AI70" s="15">
        <v>13.5</v>
      </c>
      <c r="AJ70" s="15">
        <v>13.5</v>
      </c>
      <c r="AK70" s="15">
        <v>13.5</v>
      </c>
      <c r="AL70" s="15">
        <v>13</v>
      </c>
      <c r="AM70" s="15">
        <v>13</v>
      </c>
      <c r="AN70" s="15">
        <v>13</v>
      </c>
      <c r="AO70" s="15">
        <v>13</v>
      </c>
      <c r="AP70" s="15">
        <v>13</v>
      </c>
      <c r="AQ70" s="15">
        <v>13</v>
      </c>
      <c r="AR70" s="15">
        <v>13</v>
      </c>
      <c r="AS70" s="15">
        <v>13</v>
      </c>
      <c r="AT70" s="15">
        <v>13</v>
      </c>
      <c r="AU70" s="15">
        <v>13</v>
      </c>
      <c r="AV70" s="15">
        <v>13</v>
      </c>
      <c r="AW70" s="15">
        <v>13</v>
      </c>
      <c r="AY70" s="74" t="s">
        <v>3886</v>
      </c>
    </row>
    <row r="71" spans="1:51">
      <c r="A71" s="55" t="s">
        <v>426</v>
      </c>
      <c r="B71" s="15" t="s">
        <v>3110</v>
      </c>
      <c r="C71" s="15">
        <v>1310</v>
      </c>
      <c r="D71" s="15">
        <v>100</v>
      </c>
      <c r="E71" s="15">
        <v>3</v>
      </c>
      <c r="F71" s="15">
        <v>4.7</v>
      </c>
      <c r="G71" s="15">
        <v>35</v>
      </c>
      <c r="H71" s="15">
        <v>2333</v>
      </c>
      <c r="I71" s="15" t="s">
        <v>393</v>
      </c>
      <c r="J71" s="15">
        <v>31</v>
      </c>
      <c r="K71" s="15">
        <v>31</v>
      </c>
      <c r="L71" s="15">
        <v>31</v>
      </c>
      <c r="M71" s="15">
        <v>31</v>
      </c>
      <c r="N71" s="15">
        <v>31</v>
      </c>
      <c r="O71" s="15">
        <v>31</v>
      </c>
      <c r="P71" s="15">
        <v>31</v>
      </c>
      <c r="Q71" s="15">
        <v>30</v>
      </c>
      <c r="R71" s="15">
        <v>30</v>
      </c>
      <c r="S71" s="15">
        <v>30</v>
      </c>
      <c r="T71" s="15">
        <v>30</v>
      </c>
      <c r="U71" s="15">
        <v>30</v>
      </c>
      <c r="V71" s="15">
        <v>30</v>
      </c>
      <c r="W71" s="15">
        <v>30</v>
      </c>
      <c r="X71" s="15">
        <v>30</v>
      </c>
      <c r="Y71" s="15">
        <v>30</v>
      </c>
      <c r="Z71" s="15">
        <v>30</v>
      </c>
      <c r="AA71" s="15">
        <v>30</v>
      </c>
      <c r="AB71" s="15">
        <v>30</v>
      </c>
      <c r="AC71" s="15">
        <v>30</v>
      </c>
      <c r="AD71" s="15">
        <v>15</v>
      </c>
      <c r="AE71" s="15">
        <v>15</v>
      </c>
      <c r="AF71" s="15">
        <v>15</v>
      </c>
      <c r="AG71" s="15">
        <v>15</v>
      </c>
      <c r="AH71" s="15">
        <v>15</v>
      </c>
      <c r="AI71" s="15">
        <v>15</v>
      </c>
      <c r="AJ71" s="15">
        <v>15</v>
      </c>
      <c r="AK71" s="15">
        <v>14</v>
      </c>
      <c r="AL71" s="15">
        <v>14</v>
      </c>
      <c r="AM71" s="15">
        <v>14</v>
      </c>
      <c r="AN71" s="15">
        <v>14</v>
      </c>
      <c r="AO71" s="15">
        <v>14</v>
      </c>
      <c r="AP71" s="15">
        <v>14</v>
      </c>
      <c r="AQ71" s="15">
        <v>14</v>
      </c>
      <c r="AR71" s="15">
        <v>14</v>
      </c>
      <c r="AS71" s="15">
        <v>14</v>
      </c>
      <c r="AT71" s="15">
        <v>14</v>
      </c>
      <c r="AU71" s="15">
        <v>14</v>
      </c>
      <c r="AV71" s="15">
        <v>14</v>
      </c>
      <c r="AW71" s="15">
        <v>14</v>
      </c>
      <c r="AY71" s="15" t="s">
        <v>3887</v>
      </c>
    </row>
    <row r="72" spans="1:51">
      <c r="A72" s="55" t="s">
        <v>426</v>
      </c>
      <c r="B72" s="15" t="s">
        <v>3111</v>
      </c>
      <c r="C72" s="15">
        <v>1440</v>
      </c>
      <c r="D72" s="15">
        <v>150</v>
      </c>
      <c r="E72" s="15">
        <v>3</v>
      </c>
      <c r="F72" s="15">
        <v>5.2</v>
      </c>
      <c r="G72" s="15">
        <v>39</v>
      </c>
      <c r="H72" s="15">
        <v>2333</v>
      </c>
      <c r="I72" s="15" t="s">
        <v>393</v>
      </c>
      <c r="J72" s="15">
        <v>35</v>
      </c>
      <c r="K72" s="15">
        <v>35</v>
      </c>
      <c r="L72" s="15">
        <v>35</v>
      </c>
      <c r="M72" s="15">
        <v>35</v>
      </c>
      <c r="N72" s="15">
        <v>35</v>
      </c>
      <c r="O72" s="15">
        <v>35</v>
      </c>
      <c r="P72" s="15">
        <v>34</v>
      </c>
      <c r="Q72" s="15">
        <v>34</v>
      </c>
      <c r="R72" s="15">
        <v>34</v>
      </c>
      <c r="S72" s="15">
        <v>34</v>
      </c>
      <c r="T72" s="15">
        <v>34</v>
      </c>
      <c r="U72" s="15">
        <v>34</v>
      </c>
      <c r="V72" s="15">
        <v>34</v>
      </c>
      <c r="W72" s="15">
        <v>34</v>
      </c>
      <c r="X72" s="15">
        <v>34</v>
      </c>
      <c r="Y72" s="15">
        <v>34</v>
      </c>
      <c r="Z72" s="15">
        <v>34</v>
      </c>
      <c r="AA72" s="15">
        <v>34</v>
      </c>
      <c r="AB72" s="15">
        <v>33</v>
      </c>
      <c r="AC72" s="15">
        <v>33</v>
      </c>
      <c r="AD72" s="15">
        <v>16.5</v>
      </c>
      <c r="AE72" s="15">
        <v>16.5</v>
      </c>
      <c r="AF72" s="15">
        <v>16.5</v>
      </c>
      <c r="AG72" s="15">
        <v>16.5</v>
      </c>
      <c r="AH72" s="15">
        <v>16.5</v>
      </c>
      <c r="AI72" s="15">
        <v>16.5</v>
      </c>
      <c r="AJ72" s="15">
        <v>16</v>
      </c>
      <c r="AK72" s="15">
        <v>16</v>
      </c>
      <c r="AL72" s="15">
        <v>16</v>
      </c>
      <c r="AM72" s="15">
        <v>16</v>
      </c>
      <c r="AN72" s="15">
        <v>16</v>
      </c>
      <c r="AO72" s="15">
        <v>16</v>
      </c>
      <c r="AP72" s="15">
        <v>16</v>
      </c>
      <c r="AQ72" s="15">
        <v>16</v>
      </c>
      <c r="AR72" s="15">
        <v>16</v>
      </c>
      <c r="AS72" s="15">
        <v>16</v>
      </c>
      <c r="AT72" s="15">
        <v>16</v>
      </c>
      <c r="AU72" s="15">
        <v>16</v>
      </c>
      <c r="AV72" s="15">
        <v>16</v>
      </c>
      <c r="AW72" s="15">
        <v>16</v>
      </c>
      <c r="AY72" s="15" t="s">
        <v>3888</v>
      </c>
    </row>
    <row r="73" spans="1:51">
      <c r="A73" s="55" t="s">
        <v>426</v>
      </c>
      <c r="B73" s="15" t="s">
        <v>3112</v>
      </c>
      <c r="C73" s="15">
        <v>1660</v>
      </c>
      <c r="D73" s="15">
        <v>100</v>
      </c>
      <c r="E73" s="15">
        <v>4</v>
      </c>
      <c r="F73" s="15">
        <v>5.9</v>
      </c>
      <c r="G73" s="15">
        <v>44</v>
      </c>
      <c r="H73" s="15">
        <v>2334</v>
      </c>
      <c r="I73" s="15" t="s">
        <v>3057</v>
      </c>
      <c r="J73" s="15">
        <v>29</v>
      </c>
      <c r="K73" s="15">
        <v>29</v>
      </c>
      <c r="L73" s="15">
        <v>29</v>
      </c>
      <c r="M73" s="15">
        <v>29</v>
      </c>
      <c r="N73" s="15">
        <v>29</v>
      </c>
      <c r="O73" s="15">
        <v>29</v>
      </c>
      <c r="P73" s="15">
        <v>29</v>
      </c>
      <c r="Q73" s="15">
        <v>28</v>
      </c>
      <c r="R73" s="15">
        <v>28</v>
      </c>
      <c r="S73" s="15">
        <v>28</v>
      </c>
      <c r="T73" s="15">
        <v>28</v>
      </c>
      <c r="U73" s="15">
        <v>28</v>
      </c>
      <c r="V73" s="15">
        <v>28</v>
      </c>
      <c r="W73" s="15">
        <v>28</v>
      </c>
      <c r="X73" s="15">
        <v>28</v>
      </c>
      <c r="Y73" s="15">
        <v>28</v>
      </c>
      <c r="Z73" s="15">
        <v>28</v>
      </c>
      <c r="AA73" s="15">
        <v>28</v>
      </c>
      <c r="AB73" s="15">
        <v>28</v>
      </c>
      <c r="AC73" s="15">
        <v>28</v>
      </c>
      <c r="AD73" s="15">
        <v>10.5</v>
      </c>
      <c r="AE73" s="15">
        <v>10.5</v>
      </c>
      <c r="AF73" s="15">
        <v>10.5</v>
      </c>
      <c r="AG73" s="15">
        <v>10.5</v>
      </c>
      <c r="AH73" s="15">
        <v>10.5</v>
      </c>
      <c r="AI73" s="15">
        <v>10.5</v>
      </c>
      <c r="AJ73" s="15">
        <v>10.5</v>
      </c>
      <c r="AK73" s="15">
        <v>10</v>
      </c>
      <c r="AL73" s="15">
        <v>10</v>
      </c>
      <c r="AM73" s="15">
        <v>10</v>
      </c>
      <c r="AN73" s="15">
        <v>10</v>
      </c>
      <c r="AO73" s="15">
        <v>10</v>
      </c>
      <c r="AP73" s="15">
        <v>10</v>
      </c>
      <c r="AQ73" s="15">
        <v>10</v>
      </c>
      <c r="AR73" s="15">
        <v>10</v>
      </c>
      <c r="AS73" s="15">
        <v>10</v>
      </c>
      <c r="AT73" s="15">
        <v>10</v>
      </c>
      <c r="AU73" s="15">
        <v>10</v>
      </c>
      <c r="AV73" s="15">
        <v>10</v>
      </c>
      <c r="AW73" s="15">
        <v>10</v>
      </c>
      <c r="AY73" s="74" t="s">
        <v>3887</v>
      </c>
    </row>
    <row r="74" spans="1:51">
      <c r="A74" s="55" t="s">
        <v>426</v>
      </c>
      <c r="B74" s="15" t="s">
        <v>3113</v>
      </c>
      <c r="C74" s="15">
        <v>1890</v>
      </c>
      <c r="D74" s="15">
        <v>150</v>
      </c>
      <c r="E74" s="15">
        <v>4</v>
      </c>
      <c r="F74" s="15">
        <v>6.8</v>
      </c>
      <c r="G74" s="15">
        <v>51</v>
      </c>
      <c r="H74" s="15">
        <v>2335</v>
      </c>
      <c r="I74" s="15" t="s">
        <v>3057</v>
      </c>
      <c r="J74" s="15">
        <v>34</v>
      </c>
      <c r="K74" s="15">
        <v>34</v>
      </c>
      <c r="L74" s="15">
        <v>34</v>
      </c>
      <c r="M74" s="15">
        <v>34</v>
      </c>
      <c r="N74" s="15">
        <v>34</v>
      </c>
      <c r="O74" s="15">
        <v>34</v>
      </c>
      <c r="P74" s="15">
        <v>33</v>
      </c>
      <c r="Q74" s="15">
        <v>33</v>
      </c>
      <c r="R74" s="15">
        <v>33</v>
      </c>
      <c r="S74" s="15">
        <v>33</v>
      </c>
      <c r="T74" s="15">
        <v>33</v>
      </c>
      <c r="U74" s="15">
        <v>33</v>
      </c>
      <c r="V74" s="15">
        <v>33</v>
      </c>
      <c r="W74" s="15">
        <v>33</v>
      </c>
      <c r="X74" s="15">
        <v>33</v>
      </c>
      <c r="Y74" s="15">
        <v>33</v>
      </c>
      <c r="Z74" s="15">
        <v>33</v>
      </c>
      <c r="AA74" s="15">
        <v>33</v>
      </c>
      <c r="AB74" s="15">
        <v>32</v>
      </c>
      <c r="AC74" s="15">
        <v>32</v>
      </c>
      <c r="AD74" s="15">
        <v>12</v>
      </c>
      <c r="AE74" s="15">
        <v>12</v>
      </c>
      <c r="AF74" s="15">
        <v>12</v>
      </c>
      <c r="AG74" s="15">
        <v>12</v>
      </c>
      <c r="AH74" s="15">
        <v>12</v>
      </c>
      <c r="AI74" s="15">
        <v>12</v>
      </c>
      <c r="AJ74" s="15">
        <v>12</v>
      </c>
      <c r="AK74" s="15">
        <v>12</v>
      </c>
      <c r="AL74" s="15">
        <v>12</v>
      </c>
      <c r="AM74" s="15">
        <v>12</v>
      </c>
      <c r="AN74" s="15">
        <v>12</v>
      </c>
      <c r="AO74" s="15">
        <v>12</v>
      </c>
      <c r="AP74" s="15">
        <v>12</v>
      </c>
      <c r="AQ74" s="15">
        <v>12</v>
      </c>
      <c r="AR74" s="15">
        <v>12</v>
      </c>
      <c r="AS74" s="15">
        <v>12</v>
      </c>
      <c r="AT74" s="15">
        <v>12</v>
      </c>
      <c r="AU74" s="15">
        <v>12</v>
      </c>
      <c r="AV74" s="15">
        <v>11.5</v>
      </c>
      <c r="AW74" s="15">
        <v>11.5</v>
      </c>
      <c r="AY74" s="74" t="s">
        <v>3888</v>
      </c>
    </row>
    <row r="75" spans="1:51">
      <c r="A75" s="55" t="s">
        <v>426</v>
      </c>
      <c r="B75" s="15" t="s">
        <v>3114</v>
      </c>
      <c r="C75" s="15">
        <v>2130</v>
      </c>
      <c r="D75" s="15">
        <v>150</v>
      </c>
      <c r="E75" s="15">
        <v>4</v>
      </c>
      <c r="F75" s="15">
        <v>7.6</v>
      </c>
      <c r="G75" s="15">
        <v>57</v>
      </c>
      <c r="H75" s="15">
        <v>2340</v>
      </c>
      <c r="I75" s="15" t="s">
        <v>3057</v>
      </c>
      <c r="J75" s="15">
        <v>38</v>
      </c>
      <c r="K75" s="15">
        <v>38</v>
      </c>
      <c r="L75" s="15">
        <v>38</v>
      </c>
      <c r="M75" s="15">
        <v>38</v>
      </c>
      <c r="N75" s="15">
        <v>38</v>
      </c>
      <c r="O75" s="15">
        <v>38</v>
      </c>
      <c r="P75" s="15">
        <v>37</v>
      </c>
      <c r="Q75" s="15">
        <v>37</v>
      </c>
      <c r="R75" s="15">
        <v>37</v>
      </c>
      <c r="S75" s="15">
        <v>37</v>
      </c>
      <c r="T75" s="15">
        <v>37</v>
      </c>
      <c r="U75" s="15">
        <v>37</v>
      </c>
      <c r="V75" s="15">
        <v>37</v>
      </c>
      <c r="W75" s="15">
        <v>37</v>
      </c>
      <c r="X75" s="15">
        <v>37</v>
      </c>
      <c r="Y75" s="15">
        <v>37</v>
      </c>
      <c r="Z75" s="15">
        <v>36</v>
      </c>
      <c r="AA75" s="15">
        <v>36</v>
      </c>
      <c r="AB75" s="15">
        <v>36</v>
      </c>
      <c r="AC75" s="15">
        <v>36</v>
      </c>
      <c r="AD75" s="15">
        <v>13.5</v>
      </c>
      <c r="AE75" s="15">
        <v>13.5</v>
      </c>
      <c r="AF75" s="15">
        <v>13.5</v>
      </c>
      <c r="AG75" s="15">
        <v>13.5</v>
      </c>
      <c r="AH75" s="15">
        <v>13.5</v>
      </c>
      <c r="AI75" s="15">
        <v>13.5</v>
      </c>
      <c r="AJ75" s="15">
        <v>13</v>
      </c>
      <c r="AK75" s="15">
        <v>13</v>
      </c>
      <c r="AL75" s="15">
        <v>13</v>
      </c>
      <c r="AM75" s="15">
        <v>13</v>
      </c>
      <c r="AN75" s="15">
        <v>13</v>
      </c>
      <c r="AO75" s="15">
        <v>13</v>
      </c>
      <c r="AP75" s="15">
        <v>13</v>
      </c>
      <c r="AQ75" s="15">
        <v>13</v>
      </c>
      <c r="AR75" s="15">
        <v>13</v>
      </c>
      <c r="AS75" s="15">
        <v>13</v>
      </c>
      <c r="AT75" s="15">
        <v>13</v>
      </c>
      <c r="AU75" s="15">
        <v>13</v>
      </c>
      <c r="AV75" s="15">
        <v>13</v>
      </c>
      <c r="AW75" s="15">
        <v>13</v>
      </c>
      <c r="AY75" s="74" t="s">
        <v>3888</v>
      </c>
    </row>
    <row r="76" spans="1:51">
      <c r="A76" s="55" t="s">
        <v>426</v>
      </c>
      <c r="B76" s="15" t="s">
        <v>3115</v>
      </c>
      <c r="C76" s="15">
        <v>2090</v>
      </c>
      <c r="D76" s="15">
        <v>150</v>
      </c>
      <c r="E76" s="15">
        <v>5</v>
      </c>
      <c r="F76" s="15">
        <v>7.5</v>
      </c>
      <c r="G76" s="15">
        <v>49</v>
      </c>
      <c r="H76" s="15">
        <v>2347</v>
      </c>
      <c r="I76" s="15" t="s">
        <v>3101</v>
      </c>
      <c r="J76" s="15">
        <v>26</v>
      </c>
      <c r="K76" s="15">
        <v>26</v>
      </c>
      <c r="L76" s="15">
        <v>26</v>
      </c>
      <c r="M76" s="15">
        <v>26</v>
      </c>
      <c r="N76" s="15">
        <v>26</v>
      </c>
      <c r="O76" s="15">
        <v>26</v>
      </c>
      <c r="P76" s="15">
        <v>26</v>
      </c>
      <c r="Q76" s="15">
        <v>26</v>
      </c>
      <c r="R76" s="15">
        <v>25</v>
      </c>
      <c r="S76" s="15">
        <v>25</v>
      </c>
      <c r="T76" s="15">
        <v>25</v>
      </c>
      <c r="U76" s="15">
        <v>25</v>
      </c>
      <c r="V76" s="15">
        <v>25</v>
      </c>
      <c r="W76" s="15">
        <v>25</v>
      </c>
      <c r="X76" s="15">
        <v>25</v>
      </c>
      <c r="Y76" s="15">
        <v>25</v>
      </c>
      <c r="Z76" s="15">
        <v>25</v>
      </c>
      <c r="AA76" s="15">
        <v>25</v>
      </c>
      <c r="AB76" s="15">
        <v>25</v>
      </c>
      <c r="AC76" s="15">
        <v>25</v>
      </c>
      <c r="AD76" s="15">
        <v>7.5</v>
      </c>
      <c r="AE76" s="15">
        <v>7.5</v>
      </c>
      <c r="AF76" s="15">
        <v>7.5</v>
      </c>
      <c r="AG76" s="15">
        <v>7.5</v>
      </c>
      <c r="AH76" s="15">
        <v>7.5</v>
      </c>
      <c r="AI76" s="15">
        <v>7.5</v>
      </c>
      <c r="AJ76" s="15">
        <v>7.5</v>
      </c>
      <c r="AK76" s="15">
        <v>7.5</v>
      </c>
      <c r="AL76" s="15">
        <v>7</v>
      </c>
      <c r="AM76" s="15">
        <v>7</v>
      </c>
      <c r="AN76" s="15">
        <v>7</v>
      </c>
      <c r="AO76" s="15">
        <v>7</v>
      </c>
      <c r="AP76" s="15">
        <v>7</v>
      </c>
      <c r="AQ76" s="15">
        <v>7</v>
      </c>
      <c r="AR76" s="15">
        <v>7</v>
      </c>
      <c r="AS76" s="15">
        <v>7</v>
      </c>
      <c r="AT76" s="15">
        <v>7</v>
      </c>
      <c r="AU76" s="15">
        <v>7</v>
      </c>
      <c r="AV76" s="15">
        <v>7</v>
      </c>
      <c r="AW76" s="15">
        <v>7</v>
      </c>
      <c r="AY76" s="74" t="s">
        <v>3888</v>
      </c>
    </row>
    <row r="77" spans="1:51">
      <c r="A77" s="55" t="s">
        <v>426</v>
      </c>
      <c r="B77" s="15" t="s">
        <v>3116</v>
      </c>
      <c r="C77" s="15">
        <v>2510</v>
      </c>
      <c r="D77" s="15">
        <v>200</v>
      </c>
      <c r="E77" s="15">
        <v>5</v>
      </c>
      <c r="F77" s="15">
        <v>9</v>
      </c>
      <c r="G77" s="15">
        <v>60</v>
      </c>
      <c r="H77" s="15">
        <v>2358</v>
      </c>
      <c r="I77" s="15" t="s">
        <v>3101</v>
      </c>
      <c r="J77" s="15">
        <v>32</v>
      </c>
      <c r="K77" s="15">
        <v>32</v>
      </c>
      <c r="L77" s="15">
        <v>32</v>
      </c>
      <c r="M77" s="15">
        <v>32</v>
      </c>
      <c r="N77" s="15">
        <v>32</v>
      </c>
      <c r="O77" s="15">
        <v>32</v>
      </c>
      <c r="P77" s="15">
        <v>32</v>
      </c>
      <c r="Q77" s="15">
        <v>31</v>
      </c>
      <c r="R77" s="15">
        <v>31</v>
      </c>
      <c r="S77" s="15">
        <v>31</v>
      </c>
      <c r="T77" s="15">
        <v>31</v>
      </c>
      <c r="U77" s="15">
        <v>31</v>
      </c>
      <c r="V77" s="15">
        <v>31</v>
      </c>
      <c r="W77" s="15">
        <v>31</v>
      </c>
      <c r="X77" s="15">
        <v>31</v>
      </c>
      <c r="Y77" s="15">
        <v>31</v>
      </c>
      <c r="Z77" s="15">
        <v>31</v>
      </c>
      <c r="AA77" s="15">
        <v>31</v>
      </c>
      <c r="AB77" s="15">
        <v>31</v>
      </c>
      <c r="AC77" s="15">
        <v>30</v>
      </c>
      <c r="AD77" s="15">
        <v>9</v>
      </c>
      <c r="AE77" s="15">
        <v>9</v>
      </c>
      <c r="AF77" s="15">
        <v>9</v>
      </c>
      <c r="AG77" s="15">
        <v>9</v>
      </c>
      <c r="AH77" s="15">
        <v>9</v>
      </c>
      <c r="AI77" s="15">
        <v>9</v>
      </c>
      <c r="AJ77" s="15">
        <v>9</v>
      </c>
      <c r="AK77" s="15">
        <v>9</v>
      </c>
      <c r="AL77" s="15">
        <v>9</v>
      </c>
      <c r="AM77" s="15">
        <v>9</v>
      </c>
      <c r="AN77" s="15">
        <v>9</v>
      </c>
      <c r="AO77" s="15">
        <v>9</v>
      </c>
      <c r="AP77" s="15">
        <v>9</v>
      </c>
      <c r="AQ77" s="15">
        <v>9</v>
      </c>
      <c r="AR77" s="15">
        <v>9</v>
      </c>
      <c r="AS77" s="15">
        <v>9</v>
      </c>
      <c r="AT77" s="15">
        <v>9</v>
      </c>
      <c r="AU77" s="15">
        <v>9</v>
      </c>
      <c r="AV77" s="15">
        <v>9</v>
      </c>
      <c r="AW77" s="15">
        <v>8.5</v>
      </c>
      <c r="AY77" s="15" t="s">
        <v>3889</v>
      </c>
    </row>
    <row r="78" spans="1:51">
      <c r="A78" s="55" t="s">
        <v>426</v>
      </c>
      <c r="B78" s="15" t="s">
        <v>3117</v>
      </c>
      <c r="C78" s="15">
        <v>2920</v>
      </c>
      <c r="D78" s="15">
        <v>200</v>
      </c>
      <c r="E78" s="15">
        <v>5</v>
      </c>
      <c r="F78" s="15">
        <v>10.5</v>
      </c>
      <c r="G78" s="15">
        <v>68</v>
      </c>
      <c r="H78" s="15">
        <v>2359</v>
      </c>
      <c r="I78" s="15" t="s">
        <v>3101</v>
      </c>
      <c r="J78" s="15">
        <v>36</v>
      </c>
      <c r="K78" s="15">
        <v>36</v>
      </c>
      <c r="L78" s="15">
        <v>36</v>
      </c>
      <c r="M78" s="15">
        <v>36</v>
      </c>
      <c r="N78" s="15">
        <v>36</v>
      </c>
      <c r="O78" s="15">
        <v>36</v>
      </c>
      <c r="P78" s="15">
        <v>35</v>
      </c>
      <c r="Q78" s="15">
        <v>35</v>
      </c>
      <c r="R78" s="15">
        <v>35</v>
      </c>
      <c r="S78" s="15">
        <v>35</v>
      </c>
      <c r="T78" s="15">
        <v>35</v>
      </c>
      <c r="U78" s="15">
        <v>35</v>
      </c>
      <c r="V78" s="15">
        <v>35</v>
      </c>
      <c r="W78" s="15">
        <v>35</v>
      </c>
      <c r="X78" s="15">
        <v>35</v>
      </c>
      <c r="Y78" s="15">
        <v>35</v>
      </c>
      <c r="Z78" s="15">
        <v>35</v>
      </c>
      <c r="AA78" s="15">
        <v>34</v>
      </c>
      <c r="AB78" s="15">
        <v>34</v>
      </c>
      <c r="AC78" s="15">
        <v>34</v>
      </c>
      <c r="AD78" s="15">
        <v>10</v>
      </c>
      <c r="AE78" s="15">
        <v>10</v>
      </c>
      <c r="AF78" s="15">
        <v>10</v>
      </c>
      <c r="AG78" s="15">
        <v>10</v>
      </c>
      <c r="AH78" s="15">
        <v>10</v>
      </c>
      <c r="AI78" s="15">
        <v>10</v>
      </c>
      <c r="AJ78" s="15">
        <v>10</v>
      </c>
      <c r="AK78" s="15">
        <v>10</v>
      </c>
      <c r="AL78" s="15">
        <v>10</v>
      </c>
      <c r="AM78" s="15">
        <v>10</v>
      </c>
      <c r="AN78" s="15">
        <v>10</v>
      </c>
      <c r="AO78" s="15">
        <v>10</v>
      </c>
      <c r="AP78" s="15">
        <v>10</v>
      </c>
      <c r="AQ78" s="15">
        <v>10</v>
      </c>
      <c r="AR78" s="15">
        <v>10</v>
      </c>
      <c r="AS78" s="15">
        <v>10</v>
      </c>
      <c r="AT78" s="15">
        <v>10</v>
      </c>
      <c r="AU78" s="15">
        <v>10</v>
      </c>
      <c r="AV78" s="15">
        <v>10</v>
      </c>
      <c r="AW78" s="15">
        <v>10</v>
      </c>
      <c r="AY78" s="74" t="s">
        <v>3889</v>
      </c>
    </row>
    <row r="79" spans="1:51">
      <c r="A79" s="55" t="s">
        <v>426</v>
      </c>
      <c r="B79" s="15" t="s">
        <v>3118</v>
      </c>
      <c r="C79" s="15">
        <v>3350</v>
      </c>
      <c r="D79" s="15">
        <v>240</v>
      </c>
      <c r="E79" s="15">
        <v>5</v>
      </c>
      <c r="F79" s="15">
        <v>10.7</v>
      </c>
      <c r="G79" s="15">
        <v>79</v>
      </c>
      <c r="H79" s="15">
        <v>2360</v>
      </c>
      <c r="I79" s="15" t="s">
        <v>3101</v>
      </c>
      <c r="J79" s="15">
        <v>42</v>
      </c>
      <c r="K79" s="15">
        <v>42</v>
      </c>
      <c r="L79" s="15">
        <v>42</v>
      </c>
      <c r="M79" s="15">
        <v>42</v>
      </c>
      <c r="N79" s="15">
        <v>42</v>
      </c>
      <c r="O79" s="15">
        <v>41</v>
      </c>
      <c r="P79" s="15">
        <v>41</v>
      </c>
      <c r="Q79" s="15">
        <v>41</v>
      </c>
      <c r="R79" s="15">
        <v>41</v>
      </c>
      <c r="S79" s="15">
        <v>41</v>
      </c>
      <c r="T79" s="15">
        <v>41</v>
      </c>
      <c r="U79" s="15">
        <v>41</v>
      </c>
      <c r="V79" s="15">
        <v>41</v>
      </c>
      <c r="W79" s="15">
        <v>41</v>
      </c>
      <c r="X79" s="15">
        <v>41</v>
      </c>
      <c r="Y79" s="15">
        <v>40</v>
      </c>
      <c r="Z79" s="15">
        <v>40</v>
      </c>
      <c r="AA79" s="15">
        <v>40</v>
      </c>
      <c r="AB79" s="15">
        <v>40</v>
      </c>
      <c r="AC79" s="15">
        <v>40</v>
      </c>
      <c r="AD79" s="15">
        <v>12</v>
      </c>
      <c r="AE79" s="15">
        <v>12</v>
      </c>
      <c r="AF79" s="15">
        <v>12</v>
      </c>
      <c r="AG79" s="15">
        <v>12</v>
      </c>
      <c r="AH79" s="15">
        <v>12</v>
      </c>
      <c r="AI79" s="15">
        <v>12</v>
      </c>
      <c r="AJ79" s="15">
        <v>12</v>
      </c>
      <c r="AK79" s="15">
        <v>12</v>
      </c>
      <c r="AL79" s="15">
        <v>12</v>
      </c>
      <c r="AM79" s="15">
        <v>12</v>
      </c>
      <c r="AN79" s="15">
        <v>12</v>
      </c>
      <c r="AO79" s="15">
        <v>12</v>
      </c>
      <c r="AP79" s="15">
        <v>12</v>
      </c>
      <c r="AQ79" s="15">
        <v>12</v>
      </c>
      <c r="AR79" s="15">
        <v>12</v>
      </c>
      <c r="AS79" s="15">
        <v>11.5</v>
      </c>
      <c r="AT79" s="15">
        <v>11.5</v>
      </c>
      <c r="AU79" s="15">
        <v>11.5</v>
      </c>
      <c r="AV79" s="15">
        <v>11.5</v>
      </c>
      <c r="AW79" s="15">
        <v>11.5</v>
      </c>
      <c r="AY79" s="15" t="s">
        <v>3890</v>
      </c>
    </row>
    <row r="80" spans="1:51">
      <c r="A80" s="55" t="s">
        <v>426</v>
      </c>
      <c r="B80" s="15" t="s">
        <v>3119</v>
      </c>
      <c r="C80" s="15">
        <v>4180</v>
      </c>
      <c r="D80" s="15">
        <v>330</v>
      </c>
      <c r="E80" s="15">
        <v>5</v>
      </c>
      <c r="F80" s="15">
        <v>10.9</v>
      </c>
      <c r="G80" s="15">
        <v>101</v>
      </c>
      <c r="H80" s="15">
        <v>2368</v>
      </c>
      <c r="I80" s="15" t="s">
        <v>3101</v>
      </c>
      <c r="J80" s="15">
        <v>54</v>
      </c>
      <c r="K80" s="15">
        <v>54</v>
      </c>
      <c r="L80" s="15">
        <v>54</v>
      </c>
      <c r="M80" s="15">
        <v>54</v>
      </c>
      <c r="N80" s="15">
        <v>53</v>
      </c>
      <c r="O80" s="15">
        <v>53</v>
      </c>
      <c r="P80" s="15">
        <v>53</v>
      </c>
      <c r="Q80" s="15">
        <v>53</v>
      </c>
      <c r="R80" s="15">
        <v>53</v>
      </c>
      <c r="S80" s="15">
        <v>53</v>
      </c>
      <c r="T80" s="15">
        <v>53</v>
      </c>
      <c r="U80" s="15">
        <v>53</v>
      </c>
      <c r="V80" s="15">
        <v>52</v>
      </c>
      <c r="W80" s="15">
        <v>52</v>
      </c>
      <c r="X80" s="15">
        <v>52</v>
      </c>
      <c r="Y80" s="15">
        <v>52</v>
      </c>
      <c r="Z80" s="15">
        <v>52</v>
      </c>
      <c r="AA80" s="15">
        <v>52</v>
      </c>
      <c r="AB80" s="15">
        <v>52</v>
      </c>
      <c r="AC80" s="15">
        <v>51</v>
      </c>
      <c r="AD80" s="15">
        <v>15.5</v>
      </c>
      <c r="AE80" s="15">
        <v>15.5</v>
      </c>
      <c r="AF80" s="15">
        <v>15.5</v>
      </c>
      <c r="AG80" s="15">
        <v>15.5</v>
      </c>
      <c r="AH80" s="15">
        <v>15</v>
      </c>
      <c r="AI80" s="15">
        <v>15</v>
      </c>
      <c r="AJ80" s="15">
        <v>15</v>
      </c>
      <c r="AK80" s="15">
        <v>15</v>
      </c>
      <c r="AL80" s="15">
        <v>15</v>
      </c>
      <c r="AM80" s="15">
        <v>15</v>
      </c>
      <c r="AN80" s="15">
        <v>15</v>
      </c>
      <c r="AO80" s="15">
        <v>15</v>
      </c>
      <c r="AP80" s="15">
        <v>15</v>
      </c>
      <c r="AQ80" s="15">
        <v>15</v>
      </c>
      <c r="AR80" s="15">
        <v>15</v>
      </c>
      <c r="AS80" s="15">
        <v>15</v>
      </c>
      <c r="AT80" s="15">
        <v>15</v>
      </c>
      <c r="AU80" s="15">
        <v>15</v>
      </c>
      <c r="AV80" s="15">
        <v>15</v>
      </c>
      <c r="AW80" s="15">
        <v>14.5</v>
      </c>
      <c r="AY80" s="15" t="s">
        <v>3891</v>
      </c>
    </row>
    <row r="81" spans="1:51">
      <c r="A81" s="55" t="s">
        <v>426</v>
      </c>
      <c r="B81" s="15" t="s">
        <v>3120</v>
      </c>
      <c r="C81" s="15">
        <v>5430</v>
      </c>
      <c r="D81" s="15">
        <v>400</v>
      </c>
      <c r="E81" s="15">
        <v>5</v>
      </c>
      <c r="F81" s="15">
        <v>11.4</v>
      </c>
      <c r="G81" s="15">
        <v>128</v>
      </c>
      <c r="H81" s="15">
        <v>2369</v>
      </c>
      <c r="I81" s="15" t="s">
        <v>3101</v>
      </c>
      <c r="J81" s="15">
        <v>68</v>
      </c>
      <c r="K81" s="15">
        <v>68</v>
      </c>
      <c r="L81" s="15">
        <v>68</v>
      </c>
      <c r="M81" s="15">
        <v>67</v>
      </c>
      <c r="N81" s="15">
        <v>67</v>
      </c>
      <c r="O81" s="15">
        <v>67</v>
      </c>
      <c r="P81" s="15">
        <v>67</v>
      </c>
      <c r="Q81" s="15">
        <v>67</v>
      </c>
      <c r="R81" s="15">
        <v>67</v>
      </c>
      <c r="S81" s="15">
        <v>66</v>
      </c>
      <c r="T81" s="15">
        <v>66</v>
      </c>
      <c r="U81" s="15">
        <v>66</v>
      </c>
      <c r="V81" s="15">
        <v>66</v>
      </c>
      <c r="W81" s="15">
        <v>66</v>
      </c>
      <c r="X81" s="15">
        <v>66</v>
      </c>
      <c r="Y81" s="15">
        <v>65</v>
      </c>
      <c r="Z81" s="15">
        <v>65</v>
      </c>
      <c r="AA81" s="15">
        <v>65</v>
      </c>
      <c r="AB81" s="15">
        <v>65</v>
      </c>
      <c r="AC81" s="15">
        <v>65</v>
      </c>
      <c r="AD81" s="15">
        <v>19.5</v>
      </c>
      <c r="AE81" s="15">
        <v>19.5</v>
      </c>
      <c r="AF81" s="15">
        <v>19.5</v>
      </c>
      <c r="AG81" s="15">
        <v>19</v>
      </c>
      <c r="AH81" s="15">
        <v>19</v>
      </c>
      <c r="AI81" s="15">
        <v>19</v>
      </c>
      <c r="AJ81" s="15">
        <v>19</v>
      </c>
      <c r="AK81" s="15">
        <v>19</v>
      </c>
      <c r="AL81" s="15">
        <v>19</v>
      </c>
      <c r="AM81" s="15">
        <v>19</v>
      </c>
      <c r="AN81" s="15">
        <v>19</v>
      </c>
      <c r="AO81" s="15">
        <v>19</v>
      </c>
      <c r="AP81" s="15">
        <v>19</v>
      </c>
      <c r="AQ81" s="15">
        <v>19</v>
      </c>
      <c r="AR81" s="15">
        <v>19</v>
      </c>
      <c r="AS81" s="15">
        <v>18.5</v>
      </c>
      <c r="AT81" s="15">
        <v>18.5</v>
      </c>
      <c r="AU81" s="15">
        <v>18.5</v>
      </c>
      <c r="AV81" s="15">
        <v>18.5</v>
      </c>
      <c r="AW81" s="15">
        <v>18.5</v>
      </c>
      <c r="AY81" s="15" t="s">
        <v>3892</v>
      </c>
    </row>
    <row r="82" spans="1:51">
      <c r="A82" s="55" t="s">
        <v>426</v>
      </c>
      <c r="B82" s="15" t="s">
        <v>3121</v>
      </c>
      <c r="C82" s="15">
        <v>5850</v>
      </c>
      <c r="D82" s="15">
        <v>480</v>
      </c>
      <c r="E82" s="15">
        <v>5</v>
      </c>
      <c r="F82" s="15">
        <v>12.9</v>
      </c>
      <c r="G82" s="15">
        <v>139</v>
      </c>
      <c r="H82" s="15">
        <v>2370</v>
      </c>
      <c r="I82" s="15" t="s">
        <v>3101</v>
      </c>
      <c r="J82" s="15">
        <v>74</v>
      </c>
      <c r="K82" s="15">
        <v>74</v>
      </c>
      <c r="L82" s="15">
        <v>74</v>
      </c>
      <c r="M82" s="15">
        <v>73</v>
      </c>
      <c r="N82" s="15">
        <v>73</v>
      </c>
      <c r="O82" s="15">
        <v>73</v>
      </c>
      <c r="P82" s="15">
        <v>73</v>
      </c>
      <c r="Q82" s="15">
        <v>73</v>
      </c>
      <c r="R82" s="15">
        <v>73</v>
      </c>
      <c r="S82" s="15">
        <v>72</v>
      </c>
      <c r="T82" s="15">
        <v>72</v>
      </c>
      <c r="U82" s="15">
        <v>72</v>
      </c>
      <c r="V82" s="15">
        <v>72</v>
      </c>
      <c r="W82" s="15">
        <v>72</v>
      </c>
      <c r="X82" s="15">
        <v>71</v>
      </c>
      <c r="Y82" s="15">
        <v>71</v>
      </c>
      <c r="Z82" s="15">
        <v>71</v>
      </c>
      <c r="AA82" s="15">
        <v>71</v>
      </c>
      <c r="AB82" s="15">
        <v>71</v>
      </c>
      <c r="AC82" s="15">
        <v>70</v>
      </c>
      <c r="AD82" s="15">
        <v>21</v>
      </c>
      <c r="AE82" s="15">
        <v>21</v>
      </c>
      <c r="AF82" s="15">
        <v>21</v>
      </c>
      <c r="AG82" s="15">
        <v>21</v>
      </c>
      <c r="AH82" s="15">
        <v>21</v>
      </c>
      <c r="AI82" s="15">
        <v>21</v>
      </c>
      <c r="AJ82" s="15">
        <v>21</v>
      </c>
      <c r="AK82" s="15">
        <v>21</v>
      </c>
      <c r="AL82" s="15">
        <v>21</v>
      </c>
      <c r="AM82" s="15">
        <v>20.5</v>
      </c>
      <c r="AN82" s="15">
        <v>20.5</v>
      </c>
      <c r="AO82" s="15">
        <v>20.5</v>
      </c>
      <c r="AP82" s="15">
        <v>20.5</v>
      </c>
      <c r="AQ82" s="15">
        <v>20.5</v>
      </c>
      <c r="AR82" s="15">
        <v>20</v>
      </c>
      <c r="AS82" s="15">
        <v>20</v>
      </c>
      <c r="AT82" s="15">
        <v>20</v>
      </c>
      <c r="AU82" s="15">
        <v>20</v>
      </c>
      <c r="AV82" s="15">
        <v>20</v>
      </c>
      <c r="AW82" s="15">
        <v>20</v>
      </c>
      <c r="AY82" s="15" t="s">
        <v>602</v>
      </c>
    </row>
    <row r="83" spans="1:51">
      <c r="A83" s="55" t="s">
        <v>426</v>
      </c>
      <c r="B83" s="15" t="s">
        <v>3122</v>
      </c>
      <c r="C83" s="15">
        <v>6280</v>
      </c>
      <c r="D83" s="15">
        <v>330</v>
      </c>
      <c r="E83" s="15">
        <v>5</v>
      </c>
      <c r="F83" s="15">
        <v>14.5</v>
      </c>
      <c r="G83" s="15">
        <v>146</v>
      </c>
      <c r="H83" s="15">
        <v>2372</v>
      </c>
      <c r="I83" s="15" t="s">
        <v>3101</v>
      </c>
      <c r="J83" s="15">
        <v>78</v>
      </c>
      <c r="K83" s="15">
        <v>78</v>
      </c>
      <c r="L83" s="15">
        <v>78</v>
      </c>
      <c r="M83" s="15">
        <v>77</v>
      </c>
      <c r="N83" s="15">
        <v>77</v>
      </c>
      <c r="O83" s="15">
        <v>77</v>
      </c>
      <c r="P83" s="15">
        <v>77</v>
      </c>
      <c r="Q83" s="15">
        <v>77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75</v>
      </c>
      <c r="X83" s="15">
        <v>75</v>
      </c>
      <c r="Y83" s="15">
        <v>75</v>
      </c>
      <c r="Z83" s="15">
        <v>75</v>
      </c>
      <c r="AA83" s="15">
        <v>75</v>
      </c>
      <c r="AB83" s="15">
        <v>74</v>
      </c>
      <c r="AC83" s="15">
        <v>74</v>
      </c>
      <c r="AD83" s="15">
        <v>22</v>
      </c>
      <c r="AE83" s="15">
        <v>22</v>
      </c>
      <c r="AF83" s="15">
        <v>22</v>
      </c>
      <c r="AG83" s="15">
        <v>22</v>
      </c>
      <c r="AH83" s="15">
        <v>22</v>
      </c>
      <c r="AI83" s="15">
        <v>22</v>
      </c>
      <c r="AJ83" s="15">
        <v>22</v>
      </c>
      <c r="AK83" s="15">
        <v>22</v>
      </c>
      <c r="AL83" s="15">
        <v>22</v>
      </c>
      <c r="AM83" s="15">
        <v>22</v>
      </c>
      <c r="AN83" s="15">
        <v>22</v>
      </c>
      <c r="AO83" s="15">
        <v>22</v>
      </c>
      <c r="AP83" s="15">
        <v>22</v>
      </c>
      <c r="AQ83" s="15">
        <v>21.5</v>
      </c>
      <c r="AR83" s="15">
        <v>21.5</v>
      </c>
      <c r="AS83" s="15">
        <v>21.5</v>
      </c>
      <c r="AT83" s="15">
        <v>21.5</v>
      </c>
      <c r="AU83" s="15">
        <v>21.5</v>
      </c>
      <c r="AV83" s="15">
        <v>21</v>
      </c>
      <c r="AW83" s="15">
        <v>21</v>
      </c>
      <c r="AY83" s="15" t="s">
        <v>3891</v>
      </c>
    </row>
    <row r="84" spans="1:51">
      <c r="A84" s="55" t="s">
        <v>426</v>
      </c>
      <c r="B84" s="15" t="s">
        <v>3123</v>
      </c>
      <c r="C84" s="15">
        <v>8360</v>
      </c>
      <c r="D84" s="15">
        <v>500</v>
      </c>
      <c r="E84" s="15">
        <v>5</v>
      </c>
      <c r="F84" s="15">
        <v>18.899999999999999</v>
      </c>
      <c r="G84" s="15">
        <v>188</v>
      </c>
      <c r="H84" s="15">
        <v>2380</v>
      </c>
      <c r="I84" s="15" t="s">
        <v>3101</v>
      </c>
      <c r="J84" s="15">
        <v>100</v>
      </c>
      <c r="K84" s="15">
        <v>100</v>
      </c>
      <c r="L84" s="15">
        <v>100</v>
      </c>
      <c r="M84" s="15">
        <v>99</v>
      </c>
      <c r="N84" s="15">
        <v>99</v>
      </c>
      <c r="O84" s="15">
        <v>99</v>
      </c>
      <c r="P84" s="15">
        <v>99</v>
      </c>
      <c r="Q84" s="15">
        <v>98</v>
      </c>
      <c r="R84" s="15">
        <v>98</v>
      </c>
      <c r="S84" s="15">
        <v>98</v>
      </c>
      <c r="T84" s="15">
        <v>98</v>
      </c>
      <c r="U84" s="15">
        <v>97</v>
      </c>
      <c r="V84" s="15">
        <v>97</v>
      </c>
      <c r="W84" s="15">
        <v>97</v>
      </c>
      <c r="X84" s="15">
        <v>97</v>
      </c>
      <c r="Y84" s="15">
        <v>96</v>
      </c>
      <c r="Z84" s="15">
        <v>96</v>
      </c>
      <c r="AA84" s="15">
        <v>96</v>
      </c>
      <c r="AB84" s="15">
        <v>96</v>
      </c>
      <c r="AC84" s="15">
        <v>95</v>
      </c>
      <c r="AD84" s="15">
        <v>28.5</v>
      </c>
      <c r="AE84" s="15">
        <v>28.5</v>
      </c>
      <c r="AF84" s="15">
        <v>28.5</v>
      </c>
      <c r="AG84" s="15">
        <v>28</v>
      </c>
      <c r="AH84" s="15">
        <v>28</v>
      </c>
      <c r="AI84" s="15">
        <v>28</v>
      </c>
      <c r="AJ84" s="15">
        <v>28</v>
      </c>
      <c r="AK84" s="15">
        <v>28</v>
      </c>
      <c r="AL84" s="15">
        <v>28</v>
      </c>
      <c r="AM84" s="15">
        <v>28</v>
      </c>
      <c r="AN84" s="15">
        <v>28</v>
      </c>
      <c r="AO84" s="15">
        <v>28</v>
      </c>
      <c r="AP84" s="15">
        <v>28</v>
      </c>
      <c r="AQ84" s="15">
        <v>28</v>
      </c>
      <c r="AR84" s="15">
        <v>28</v>
      </c>
      <c r="AS84" s="15">
        <v>27.5</v>
      </c>
      <c r="AT84" s="15">
        <v>27.5</v>
      </c>
      <c r="AU84" s="15">
        <v>27.5</v>
      </c>
      <c r="AV84" s="15">
        <v>27.5</v>
      </c>
      <c r="AW84" s="15">
        <v>27</v>
      </c>
      <c r="AY84" s="15" t="s">
        <v>604</v>
      </c>
    </row>
    <row r="85" spans="1:51">
      <c r="A85" s="15" t="s">
        <v>427</v>
      </c>
      <c r="B85" s="15" t="s">
        <v>3124</v>
      </c>
      <c r="C85" s="15">
        <v>183</v>
      </c>
      <c r="D85" s="15">
        <v>3</v>
      </c>
      <c r="E85" s="15">
        <v>1</v>
      </c>
      <c r="F85" s="15">
        <v>0.7</v>
      </c>
      <c r="G85" s="15">
        <v>4</v>
      </c>
      <c r="H85" s="15">
        <v>2209</v>
      </c>
      <c r="I85" s="15" t="s">
        <v>397</v>
      </c>
      <c r="J85" s="15">
        <v>10</v>
      </c>
      <c r="K85" s="15">
        <v>10</v>
      </c>
      <c r="L85" s="15">
        <v>10</v>
      </c>
      <c r="M85" s="15">
        <v>9</v>
      </c>
      <c r="N85" s="15">
        <v>9</v>
      </c>
      <c r="O85" s="15">
        <v>9</v>
      </c>
      <c r="P85" s="15">
        <v>9</v>
      </c>
      <c r="Q85" s="15">
        <v>8</v>
      </c>
      <c r="R85" s="15">
        <v>8</v>
      </c>
      <c r="S85" s="15">
        <v>8</v>
      </c>
      <c r="T85" s="15">
        <v>8</v>
      </c>
      <c r="U85" s="15">
        <v>7</v>
      </c>
      <c r="V85" s="15">
        <v>7</v>
      </c>
      <c r="W85" s="15">
        <v>7</v>
      </c>
      <c r="X85" s="15">
        <v>7</v>
      </c>
      <c r="Y85" s="15">
        <v>6</v>
      </c>
      <c r="Z85" s="15">
        <v>6</v>
      </c>
      <c r="AA85" s="15">
        <v>6</v>
      </c>
      <c r="AB85" s="15">
        <v>6</v>
      </c>
      <c r="AC85" s="15">
        <v>5</v>
      </c>
      <c r="AD85" s="15">
        <v>14</v>
      </c>
      <c r="AE85" s="15">
        <v>14</v>
      </c>
      <c r="AF85" s="15">
        <v>14</v>
      </c>
      <c r="AG85" s="15">
        <v>13</v>
      </c>
      <c r="AH85" s="15">
        <v>13</v>
      </c>
      <c r="AI85" s="15">
        <v>13</v>
      </c>
      <c r="AJ85" s="15">
        <v>13</v>
      </c>
      <c r="AK85" s="15">
        <v>11.5</v>
      </c>
      <c r="AL85" s="15">
        <v>11.5</v>
      </c>
      <c r="AM85" s="15">
        <v>11.5</v>
      </c>
      <c r="AN85" s="15">
        <v>11.5</v>
      </c>
      <c r="AO85" s="15">
        <v>10</v>
      </c>
      <c r="AP85" s="15">
        <v>10</v>
      </c>
      <c r="AQ85" s="15">
        <v>10</v>
      </c>
      <c r="AR85" s="15">
        <v>10</v>
      </c>
      <c r="AS85" s="15">
        <v>8.5</v>
      </c>
      <c r="AT85" s="15">
        <v>8.5</v>
      </c>
      <c r="AU85" s="15">
        <v>8.5</v>
      </c>
      <c r="AV85" s="15">
        <v>8.5</v>
      </c>
      <c r="AW85" s="15">
        <v>7</v>
      </c>
    </row>
    <row r="86" spans="1:51">
      <c r="A86" s="88" t="s">
        <v>427</v>
      </c>
      <c r="B86" s="15" t="s">
        <v>3125</v>
      </c>
      <c r="C86" s="15">
        <v>467</v>
      </c>
      <c r="D86" s="15">
        <v>45</v>
      </c>
      <c r="E86" s="15">
        <v>2</v>
      </c>
      <c r="F86" s="15">
        <v>1.7</v>
      </c>
      <c r="G86" s="15">
        <v>11</v>
      </c>
      <c r="H86" s="15">
        <v>2244</v>
      </c>
      <c r="I86" s="15" t="s">
        <v>395</v>
      </c>
      <c r="J86" s="15">
        <v>14</v>
      </c>
      <c r="K86" s="15">
        <v>14</v>
      </c>
      <c r="L86" s="15">
        <v>14</v>
      </c>
      <c r="M86" s="15">
        <v>14</v>
      </c>
      <c r="N86" s="15">
        <v>14</v>
      </c>
      <c r="O86" s="15">
        <v>13</v>
      </c>
      <c r="P86" s="15">
        <v>13</v>
      </c>
      <c r="Q86" s="15">
        <v>13</v>
      </c>
      <c r="R86" s="15">
        <v>13</v>
      </c>
      <c r="S86" s="15">
        <v>13</v>
      </c>
      <c r="T86" s="15">
        <v>13</v>
      </c>
      <c r="U86" s="15">
        <v>13</v>
      </c>
      <c r="V86" s="15">
        <v>13</v>
      </c>
      <c r="W86" s="15">
        <v>13</v>
      </c>
      <c r="X86" s="15">
        <v>13</v>
      </c>
      <c r="Y86" s="15">
        <v>12</v>
      </c>
      <c r="Z86" s="15">
        <v>12</v>
      </c>
      <c r="AA86" s="15">
        <v>12</v>
      </c>
      <c r="AB86" s="15">
        <v>12</v>
      </c>
      <c r="AC86" s="15">
        <v>12</v>
      </c>
      <c r="AD86" s="15">
        <v>10</v>
      </c>
      <c r="AE86" s="15">
        <v>10</v>
      </c>
      <c r="AF86" s="15">
        <v>10</v>
      </c>
      <c r="AG86" s="15">
        <v>10</v>
      </c>
      <c r="AH86" s="15">
        <v>10</v>
      </c>
      <c r="AI86" s="15">
        <v>9</v>
      </c>
      <c r="AJ86" s="15">
        <v>9</v>
      </c>
      <c r="AK86" s="15">
        <v>9</v>
      </c>
      <c r="AL86" s="15">
        <v>9</v>
      </c>
      <c r="AM86" s="15">
        <v>9</v>
      </c>
      <c r="AN86" s="15">
        <v>9</v>
      </c>
      <c r="AO86" s="15">
        <v>9</v>
      </c>
      <c r="AP86" s="15">
        <v>9</v>
      </c>
      <c r="AQ86" s="15">
        <v>9</v>
      </c>
      <c r="AR86" s="15">
        <v>9</v>
      </c>
      <c r="AS86" s="15">
        <v>8.5</v>
      </c>
      <c r="AT86" s="15">
        <v>8.5</v>
      </c>
      <c r="AU86" s="15">
        <v>8.5</v>
      </c>
      <c r="AV86" s="15">
        <v>8.5</v>
      </c>
      <c r="AW86" s="15">
        <v>8.5</v>
      </c>
    </row>
    <row r="87" spans="1:51">
      <c r="A87" s="88" t="s">
        <v>427</v>
      </c>
      <c r="B87" s="15" t="s">
        <v>3126</v>
      </c>
      <c r="C87" s="15">
        <v>219</v>
      </c>
      <c r="D87" s="15">
        <v>20</v>
      </c>
      <c r="E87" s="15">
        <v>1</v>
      </c>
      <c r="F87" s="15">
        <v>0.8</v>
      </c>
      <c r="G87" s="15">
        <v>5</v>
      </c>
      <c r="H87" s="15">
        <v>2238</v>
      </c>
      <c r="I87" s="15" t="s">
        <v>397</v>
      </c>
      <c r="J87" s="15">
        <v>12</v>
      </c>
      <c r="K87" s="15">
        <v>12</v>
      </c>
      <c r="L87" s="15">
        <v>11</v>
      </c>
      <c r="M87" s="15">
        <v>11</v>
      </c>
      <c r="N87" s="15">
        <v>11</v>
      </c>
      <c r="O87" s="15">
        <v>11</v>
      </c>
      <c r="P87" s="15">
        <v>10</v>
      </c>
      <c r="Q87" s="15">
        <v>10</v>
      </c>
      <c r="R87" s="15">
        <v>10</v>
      </c>
      <c r="S87" s="15">
        <v>9</v>
      </c>
      <c r="T87" s="15">
        <v>9</v>
      </c>
      <c r="U87" s="15">
        <v>9</v>
      </c>
      <c r="V87" s="15">
        <v>8</v>
      </c>
      <c r="W87" s="15">
        <v>8</v>
      </c>
      <c r="X87" s="15">
        <v>8</v>
      </c>
      <c r="Y87" s="15">
        <v>7</v>
      </c>
      <c r="Z87" s="15">
        <v>7</v>
      </c>
      <c r="AA87" s="15">
        <v>7</v>
      </c>
      <c r="AB87" s="15">
        <v>7</v>
      </c>
      <c r="AC87" s="15">
        <v>6</v>
      </c>
      <c r="AD87" s="15">
        <v>17</v>
      </c>
      <c r="AE87" s="15">
        <v>17</v>
      </c>
      <c r="AF87" s="15">
        <v>16</v>
      </c>
      <c r="AG87" s="15">
        <v>16</v>
      </c>
      <c r="AH87" s="15">
        <v>16</v>
      </c>
      <c r="AI87" s="15">
        <v>16</v>
      </c>
      <c r="AJ87" s="15">
        <v>14</v>
      </c>
      <c r="AK87" s="15">
        <v>14</v>
      </c>
      <c r="AL87" s="15">
        <v>14</v>
      </c>
      <c r="AM87" s="15">
        <v>13</v>
      </c>
      <c r="AN87" s="15">
        <v>13</v>
      </c>
      <c r="AO87" s="15">
        <v>13</v>
      </c>
      <c r="AP87" s="15">
        <v>11.5</v>
      </c>
      <c r="AQ87" s="15">
        <v>11.5</v>
      </c>
      <c r="AR87" s="15">
        <v>11.5</v>
      </c>
      <c r="AS87" s="15">
        <v>10</v>
      </c>
      <c r="AT87" s="15">
        <v>10</v>
      </c>
      <c r="AU87" s="15">
        <v>10</v>
      </c>
      <c r="AV87" s="15">
        <v>10</v>
      </c>
      <c r="AW87" s="15">
        <v>8.5</v>
      </c>
    </row>
    <row r="88" spans="1:51">
      <c r="A88" s="88" t="s">
        <v>427</v>
      </c>
      <c r="B88" s="15" t="s">
        <v>3127</v>
      </c>
      <c r="C88" s="15">
        <v>438</v>
      </c>
      <c r="D88" s="15">
        <v>30</v>
      </c>
      <c r="E88" s="15">
        <v>2</v>
      </c>
      <c r="F88" s="15">
        <v>1.6</v>
      </c>
      <c r="G88" s="15">
        <v>12</v>
      </c>
      <c r="H88" s="15">
        <v>2246</v>
      </c>
      <c r="I88" s="15" t="s">
        <v>395</v>
      </c>
      <c r="J88" s="15">
        <v>16</v>
      </c>
      <c r="K88" s="15">
        <v>16</v>
      </c>
      <c r="L88" s="15">
        <v>15</v>
      </c>
      <c r="M88" s="15">
        <v>15</v>
      </c>
      <c r="N88" s="15">
        <v>14</v>
      </c>
      <c r="O88" s="15">
        <v>14</v>
      </c>
      <c r="P88" s="15">
        <v>14</v>
      </c>
      <c r="Q88" s="15">
        <v>13</v>
      </c>
      <c r="R88" s="15">
        <v>13</v>
      </c>
      <c r="S88" s="15">
        <v>12</v>
      </c>
      <c r="T88" s="15">
        <v>12</v>
      </c>
      <c r="U88" s="15">
        <v>12</v>
      </c>
      <c r="V88" s="15">
        <v>11</v>
      </c>
      <c r="W88" s="15">
        <v>11</v>
      </c>
      <c r="X88" s="15">
        <v>10</v>
      </c>
      <c r="Y88" s="15">
        <v>10</v>
      </c>
      <c r="Z88" s="15">
        <v>10</v>
      </c>
      <c r="AA88" s="15">
        <v>9</v>
      </c>
      <c r="AB88" s="15">
        <v>9</v>
      </c>
      <c r="AC88" s="15">
        <v>8</v>
      </c>
      <c r="AD88" s="15">
        <v>11.5</v>
      </c>
      <c r="AE88" s="15">
        <v>11.5</v>
      </c>
      <c r="AF88" s="15">
        <v>11</v>
      </c>
      <c r="AG88" s="15">
        <v>11</v>
      </c>
      <c r="AH88" s="15">
        <v>10</v>
      </c>
      <c r="AI88" s="15">
        <v>10</v>
      </c>
      <c r="AJ88" s="15">
        <v>10</v>
      </c>
      <c r="AK88" s="15">
        <v>9</v>
      </c>
      <c r="AL88" s="15">
        <v>9</v>
      </c>
      <c r="AM88" s="15">
        <v>8.5</v>
      </c>
      <c r="AN88" s="15">
        <v>8.5</v>
      </c>
      <c r="AO88" s="15">
        <v>8.5</v>
      </c>
      <c r="AP88" s="15">
        <v>8</v>
      </c>
      <c r="AQ88" s="15">
        <v>8</v>
      </c>
      <c r="AR88" s="15">
        <v>7</v>
      </c>
      <c r="AS88" s="15">
        <v>7</v>
      </c>
      <c r="AT88" s="15">
        <v>7</v>
      </c>
      <c r="AU88" s="15">
        <v>6.5</v>
      </c>
      <c r="AV88" s="15">
        <v>6.5</v>
      </c>
      <c r="AW88" s="15">
        <v>6</v>
      </c>
    </row>
    <row r="89" spans="1:51">
      <c r="A89" s="88" t="s">
        <v>427</v>
      </c>
      <c r="B89" s="15" t="s">
        <v>3128</v>
      </c>
      <c r="C89" s="15">
        <v>274</v>
      </c>
      <c r="D89" s="15">
        <v>7</v>
      </c>
      <c r="E89" s="15">
        <v>1</v>
      </c>
      <c r="F89" s="15">
        <v>1</v>
      </c>
      <c r="G89" s="15">
        <v>6</v>
      </c>
      <c r="H89" s="15">
        <v>2249</v>
      </c>
      <c r="I89" s="15" t="s">
        <v>397</v>
      </c>
      <c r="J89" s="15">
        <v>15</v>
      </c>
      <c r="K89" s="15">
        <v>15</v>
      </c>
      <c r="L89" s="15">
        <v>14</v>
      </c>
      <c r="M89" s="15">
        <v>14</v>
      </c>
      <c r="N89" s="15">
        <v>14</v>
      </c>
      <c r="O89" s="15">
        <v>13</v>
      </c>
      <c r="P89" s="15">
        <v>13</v>
      </c>
      <c r="Q89" s="15">
        <v>12</v>
      </c>
      <c r="R89" s="15">
        <v>12</v>
      </c>
      <c r="S89" s="15">
        <v>12</v>
      </c>
      <c r="T89" s="15">
        <v>11</v>
      </c>
      <c r="U89" s="15">
        <v>11</v>
      </c>
      <c r="V89" s="15">
        <v>11</v>
      </c>
      <c r="W89" s="15">
        <v>10</v>
      </c>
      <c r="X89" s="15">
        <v>10</v>
      </c>
      <c r="Y89" s="15">
        <v>9</v>
      </c>
      <c r="Z89" s="15">
        <v>9</v>
      </c>
      <c r="AA89" s="15">
        <v>9</v>
      </c>
      <c r="AB89" s="15">
        <v>8</v>
      </c>
      <c r="AC89" s="15">
        <v>8</v>
      </c>
      <c r="AD89" s="15">
        <v>21.5</v>
      </c>
      <c r="AE89" s="15">
        <v>21.5</v>
      </c>
      <c r="AF89" s="15">
        <v>20</v>
      </c>
      <c r="AG89" s="15">
        <v>20</v>
      </c>
      <c r="AH89" s="15">
        <v>20</v>
      </c>
      <c r="AI89" s="15">
        <v>18.5</v>
      </c>
      <c r="AJ89" s="15">
        <v>18.5</v>
      </c>
      <c r="AK89" s="15">
        <v>17</v>
      </c>
      <c r="AL89" s="15">
        <v>17</v>
      </c>
      <c r="AM89" s="15">
        <v>17</v>
      </c>
      <c r="AN89" s="15">
        <v>16</v>
      </c>
      <c r="AO89" s="15">
        <v>16</v>
      </c>
      <c r="AP89" s="15">
        <v>16</v>
      </c>
      <c r="AQ89" s="15">
        <v>14</v>
      </c>
      <c r="AR89" s="15">
        <v>14</v>
      </c>
      <c r="AS89" s="15">
        <v>13</v>
      </c>
      <c r="AT89" s="15">
        <v>13</v>
      </c>
      <c r="AU89" s="15">
        <v>13</v>
      </c>
      <c r="AV89" s="15">
        <v>11.5</v>
      </c>
      <c r="AW89" s="15">
        <v>11.5</v>
      </c>
    </row>
    <row r="90" spans="1:51">
      <c r="A90" s="88" t="s">
        <v>427</v>
      </c>
      <c r="B90" s="15" t="s">
        <v>3129</v>
      </c>
      <c r="C90" s="15">
        <v>493</v>
      </c>
      <c r="D90" s="15">
        <v>45</v>
      </c>
      <c r="E90" s="15">
        <v>2</v>
      </c>
      <c r="F90" s="15">
        <v>1.7</v>
      </c>
      <c r="G90" s="15">
        <v>12</v>
      </c>
      <c r="H90" s="15">
        <v>2257</v>
      </c>
      <c r="I90" s="15" t="s">
        <v>395</v>
      </c>
      <c r="J90" s="15">
        <v>16</v>
      </c>
      <c r="K90" s="15">
        <v>16</v>
      </c>
      <c r="L90" s="15">
        <v>16</v>
      </c>
      <c r="M90" s="15">
        <v>15</v>
      </c>
      <c r="N90" s="15">
        <v>15</v>
      </c>
      <c r="O90" s="15">
        <v>15</v>
      </c>
      <c r="P90" s="15">
        <v>15</v>
      </c>
      <c r="Q90" s="15">
        <v>14</v>
      </c>
      <c r="R90" s="15">
        <v>14</v>
      </c>
      <c r="S90" s="15">
        <v>14</v>
      </c>
      <c r="T90" s="15">
        <v>14</v>
      </c>
      <c r="U90" s="15">
        <v>13</v>
      </c>
      <c r="V90" s="15">
        <v>13</v>
      </c>
      <c r="W90" s="15">
        <v>13</v>
      </c>
      <c r="X90" s="15">
        <v>13</v>
      </c>
      <c r="Y90" s="15">
        <v>12</v>
      </c>
      <c r="Z90" s="15">
        <v>12</v>
      </c>
      <c r="AA90" s="15">
        <v>12</v>
      </c>
      <c r="AB90" s="15">
        <v>12</v>
      </c>
      <c r="AC90" s="15">
        <v>11</v>
      </c>
      <c r="AD90" s="15">
        <v>11.5</v>
      </c>
      <c r="AE90" s="15">
        <v>11.5</v>
      </c>
      <c r="AF90" s="15">
        <v>11.5</v>
      </c>
      <c r="AG90" s="15">
        <v>11</v>
      </c>
      <c r="AH90" s="15">
        <v>11</v>
      </c>
      <c r="AI90" s="15">
        <v>11</v>
      </c>
      <c r="AJ90" s="15">
        <v>11</v>
      </c>
      <c r="AK90" s="15">
        <v>10</v>
      </c>
      <c r="AL90" s="15">
        <v>10</v>
      </c>
      <c r="AM90" s="15">
        <v>10</v>
      </c>
      <c r="AN90" s="15">
        <v>10</v>
      </c>
      <c r="AO90" s="15">
        <v>9</v>
      </c>
      <c r="AP90" s="15">
        <v>9</v>
      </c>
      <c r="AQ90" s="15">
        <v>9</v>
      </c>
      <c r="AR90" s="15">
        <v>9</v>
      </c>
      <c r="AS90" s="15">
        <v>8.5</v>
      </c>
      <c r="AT90" s="15">
        <v>8.5</v>
      </c>
      <c r="AU90" s="15">
        <v>8.5</v>
      </c>
      <c r="AV90" s="15">
        <v>8.5</v>
      </c>
      <c r="AW90" s="15">
        <v>8</v>
      </c>
    </row>
    <row r="91" spans="1:51">
      <c r="A91" s="88" t="s">
        <v>427</v>
      </c>
      <c r="B91" s="15" t="s">
        <v>3130</v>
      </c>
      <c r="C91" s="15">
        <v>600</v>
      </c>
      <c r="D91" s="15">
        <v>55</v>
      </c>
      <c r="E91" s="15">
        <v>3</v>
      </c>
      <c r="F91" s="15">
        <v>2.2000000000000002</v>
      </c>
      <c r="G91" s="15">
        <v>17</v>
      </c>
      <c r="H91" s="15">
        <v>2267</v>
      </c>
      <c r="I91" s="15" t="s">
        <v>393</v>
      </c>
      <c r="J91" s="15">
        <v>15</v>
      </c>
      <c r="K91" s="15">
        <v>15</v>
      </c>
      <c r="L91" s="15">
        <v>15</v>
      </c>
      <c r="M91" s="15">
        <v>15</v>
      </c>
      <c r="N91" s="15">
        <v>15</v>
      </c>
      <c r="O91" s="15">
        <v>14</v>
      </c>
      <c r="P91" s="15">
        <v>14</v>
      </c>
      <c r="Q91" s="15">
        <v>14</v>
      </c>
      <c r="R91" s="15">
        <v>14</v>
      </c>
      <c r="S91" s="15">
        <v>14</v>
      </c>
      <c r="T91" s="15">
        <v>14</v>
      </c>
      <c r="U91" s="15">
        <v>14</v>
      </c>
      <c r="V91" s="15">
        <v>14</v>
      </c>
      <c r="W91" s="15">
        <v>14</v>
      </c>
      <c r="X91" s="15">
        <v>13</v>
      </c>
      <c r="Y91" s="15">
        <v>13</v>
      </c>
      <c r="Z91" s="15">
        <v>13</v>
      </c>
      <c r="AA91" s="15">
        <v>13</v>
      </c>
      <c r="AB91" s="15">
        <v>13</v>
      </c>
      <c r="AC91" s="15">
        <v>13</v>
      </c>
      <c r="AD91" s="15">
        <v>7</v>
      </c>
      <c r="AE91" s="15">
        <v>7</v>
      </c>
      <c r="AF91" s="15">
        <v>7</v>
      </c>
      <c r="AG91" s="15">
        <v>7</v>
      </c>
      <c r="AH91" s="15">
        <v>7</v>
      </c>
      <c r="AI91" s="15">
        <v>6.5</v>
      </c>
      <c r="AJ91" s="15">
        <v>6.5</v>
      </c>
      <c r="AK91" s="15">
        <v>6.5</v>
      </c>
      <c r="AL91" s="15">
        <v>6.5</v>
      </c>
      <c r="AM91" s="15">
        <v>6.5</v>
      </c>
      <c r="AN91" s="15">
        <v>6.5</v>
      </c>
      <c r="AO91" s="15">
        <v>6.5</v>
      </c>
      <c r="AP91" s="15">
        <v>6.5</v>
      </c>
      <c r="AQ91" s="15">
        <v>6.5</v>
      </c>
      <c r="AR91" s="15">
        <v>6</v>
      </c>
      <c r="AS91" s="15">
        <v>6</v>
      </c>
      <c r="AT91" s="15">
        <v>6</v>
      </c>
      <c r="AU91" s="15">
        <v>6</v>
      </c>
      <c r="AV91" s="15">
        <v>6</v>
      </c>
      <c r="AW91" s="15">
        <v>6</v>
      </c>
    </row>
    <row r="92" spans="1:51">
      <c r="A92" s="88" t="s">
        <v>427</v>
      </c>
      <c r="B92" s="15" t="s">
        <v>3131</v>
      </c>
      <c r="C92" s="15">
        <v>561</v>
      </c>
      <c r="D92" s="15">
        <v>55</v>
      </c>
      <c r="E92" s="15">
        <v>2</v>
      </c>
      <c r="F92" s="15">
        <v>2.1</v>
      </c>
      <c r="G92" s="15">
        <v>12</v>
      </c>
      <c r="H92" s="15">
        <v>2267</v>
      </c>
      <c r="I92" s="15" t="s">
        <v>395</v>
      </c>
      <c r="J92" s="15">
        <v>16</v>
      </c>
      <c r="K92" s="15">
        <v>16</v>
      </c>
      <c r="L92" s="15">
        <v>16</v>
      </c>
      <c r="M92" s="15">
        <v>16</v>
      </c>
      <c r="N92" s="15">
        <v>16</v>
      </c>
      <c r="O92" s="15">
        <v>16</v>
      </c>
      <c r="P92" s="15">
        <v>16</v>
      </c>
      <c r="Q92" s="15">
        <v>16</v>
      </c>
      <c r="R92" s="15">
        <v>16</v>
      </c>
      <c r="S92" s="15">
        <v>16</v>
      </c>
      <c r="T92" s="15">
        <v>16</v>
      </c>
      <c r="U92" s="15">
        <v>16</v>
      </c>
      <c r="V92" s="15">
        <v>16</v>
      </c>
      <c r="W92" s="15">
        <v>15</v>
      </c>
      <c r="X92" s="15">
        <v>15</v>
      </c>
      <c r="Y92" s="15">
        <v>15</v>
      </c>
      <c r="Z92" s="15">
        <v>15</v>
      </c>
      <c r="AA92" s="15">
        <v>15</v>
      </c>
      <c r="AB92" s="15">
        <v>15</v>
      </c>
      <c r="AC92" s="15">
        <v>15</v>
      </c>
      <c r="AD92" s="15">
        <v>11.5</v>
      </c>
      <c r="AE92" s="15">
        <v>11.5</v>
      </c>
      <c r="AF92" s="15">
        <v>11.5</v>
      </c>
      <c r="AG92" s="15">
        <v>11.5</v>
      </c>
      <c r="AH92" s="15">
        <v>11.5</v>
      </c>
      <c r="AI92" s="15">
        <v>11.5</v>
      </c>
      <c r="AJ92" s="15">
        <v>11.5</v>
      </c>
      <c r="AK92" s="15">
        <v>11.5</v>
      </c>
      <c r="AL92" s="15">
        <v>11.5</v>
      </c>
      <c r="AM92" s="15">
        <v>11.5</v>
      </c>
      <c r="AN92" s="15">
        <v>11.5</v>
      </c>
      <c r="AO92" s="15">
        <v>11.5</v>
      </c>
      <c r="AP92" s="15">
        <v>11.5</v>
      </c>
      <c r="AQ92" s="15">
        <v>11</v>
      </c>
      <c r="AR92" s="15">
        <v>11</v>
      </c>
      <c r="AS92" s="15">
        <v>11</v>
      </c>
      <c r="AT92" s="15">
        <v>11</v>
      </c>
      <c r="AU92" s="15">
        <v>11</v>
      </c>
      <c r="AV92" s="15">
        <v>11</v>
      </c>
      <c r="AW92" s="15">
        <v>11</v>
      </c>
    </row>
    <row r="93" spans="1:51">
      <c r="A93" s="88" t="s">
        <v>427</v>
      </c>
      <c r="B93" s="15" t="s">
        <v>3132</v>
      </c>
      <c r="C93" s="15">
        <v>712</v>
      </c>
      <c r="D93" s="15">
        <v>70</v>
      </c>
      <c r="E93" s="15">
        <v>3</v>
      </c>
      <c r="F93" s="15">
        <v>2.5</v>
      </c>
      <c r="G93" s="15">
        <v>18</v>
      </c>
      <c r="H93" s="15">
        <v>2268</v>
      </c>
      <c r="I93" s="15" t="s">
        <v>393</v>
      </c>
      <c r="J93" s="15">
        <v>16</v>
      </c>
      <c r="K93" s="15">
        <v>16</v>
      </c>
      <c r="L93" s="15">
        <v>16</v>
      </c>
      <c r="M93" s="15">
        <v>16</v>
      </c>
      <c r="N93" s="15">
        <v>16</v>
      </c>
      <c r="O93" s="15">
        <v>15</v>
      </c>
      <c r="P93" s="15">
        <v>15</v>
      </c>
      <c r="Q93" s="15">
        <v>15</v>
      </c>
      <c r="R93" s="15">
        <v>15</v>
      </c>
      <c r="S93" s="15">
        <v>15</v>
      </c>
      <c r="T93" s="15">
        <v>15</v>
      </c>
      <c r="U93" s="15">
        <v>15</v>
      </c>
      <c r="V93" s="15">
        <v>15</v>
      </c>
      <c r="W93" s="15">
        <v>14</v>
      </c>
      <c r="X93" s="15">
        <v>14</v>
      </c>
      <c r="Y93" s="15">
        <v>14</v>
      </c>
      <c r="Z93" s="15">
        <v>14</v>
      </c>
      <c r="AA93" s="15">
        <v>14</v>
      </c>
      <c r="AB93" s="15">
        <v>14</v>
      </c>
      <c r="AC93" s="15">
        <v>14</v>
      </c>
      <c r="AD93" s="15">
        <v>7.5</v>
      </c>
      <c r="AE93" s="15">
        <v>7.5</v>
      </c>
      <c r="AF93" s="15">
        <v>7.5</v>
      </c>
      <c r="AG93" s="15">
        <v>7.5</v>
      </c>
      <c r="AH93" s="15">
        <v>7.5</v>
      </c>
      <c r="AI93" s="15">
        <v>7</v>
      </c>
      <c r="AJ93" s="15">
        <v>7</v>
      </c>
      <c r="AK93" s="15">
        <v>7</v>
      </c>
      <c r="AL93" s="15">
        <v>7</v>
      </c>
      <c r="AM93" s="15">
        <v>7</v>
      </c>
      <c r="AN93" s="15">
        <v>7</v>
      </c>
      <c r="AO93" s="15">
        <v>7</v>
      </c>
      <c r="AP93" s="15">
        <v>7</v>
      </c>
      <c r="AQ93" s="15">
        <v>6.5</v>
      </c>
      <c r="AR93" s="15">
        <v>6.5</v>
      </c>
      <c r="AS93" s="15">
        <v>6.5</v>
      </c>
      <c r="AT93" s="15">
        <v>6.5</v>
      </c>
      <c r="AU93" s="15">
        <v>6.5</v>
      </c>
      <c r="AV93" s="15">
        <v>6.5</v>
      </c>
      <c r="AW93" s="15">
        <v>6.5</v>
      </c>
    </row>
    <row r="94" spans="1:51">
      <c r="A94" s="88" t="s">
        <v>427</v>
      </c>
      <c r="B94" s="15" t="s">
        <v>3133</v>
      </c>
      <c r="C94" s="15">
        <v>351</v>
      </c>
      <c r="D94" s="15">
        <v>45</v>
      </c>
      <c r="E94" s="15">
        <v>1</v>
      </c>
      <c r="F94" s="15">
        <v>1.3</v>
      </c>
      <c r="G94" s="15">
        <v>6</v>
      </c>
      <c r="H94" s="15">
        <v>2269</v>
      </c>
      <c r="I94" s="15" t="s">
        <v>397</v>
      </c>
      <c r="J94" s="15">
        <v>15</v>
      </c>
      <c r="K94" s="15">
        <v>15</v>
      </c>
      <c r="L94" s="15">
        <v>15</v>
      </c>
      <c r="M94" s="15">
        <v>15</v>
      </c>
      <c r="N94" s="15">
        <v>15</v>
      </c>
      <c r="O94" s="15">
        <v>15</v>
      </c>
      <c r="P94" s="15">
        <v>15</v>
      </c>
      <c r="Q94" s="15">
        <v>15</v>
      </c>
      <c r="R94" s="15">
        <v>15</v>
      </c>
      <c r="S94" s="15">
        <v>15</v>
      </c>
      <c r="T94" s="15">
        <v>15</v>
      </c>
      <c r="U94" s="15">
        <v>15</v>
      </c>
      <c r="V94" s="15">
        <v>15</v>
      </c>
      <c r="W94" s="15">
        <v>15</v>
      </c>
      <c r="X94" s="15">
        <v>14</v>
      </c>
      <c r="Y94" s="15">
        <v>14</v>
      </c>
      <c r="Z94" s="15">
        <v>14</v>
      </c>
      <c r="AA94" s="15">
        <v>14</v>
      </c>
      <c r="AB94" s="15">
        <v>14</v>
      </c>
      <c r="AC94" s="15">
        <v>14</v>
      </c>
      <c r="AD94" s="15">
        <v>21.5</v>
      </c>
      <c r="AE94" s="15">
        <v>21.5</v>
      </c>
      <c r="AF94" s="15">
        <v>21.5</v>
      </c>
      <c r="AG94" s="15">
        <v>21.5</v>
      </c>
      <c r="AH94" s="15">
        <v>21.5</v>
      </c>
      <c r="AI94" s="15">
        <v>21.5</v>
      </c>
      <c r="AJ94" s="15">
        <v>21.5</v>
      </c>
      <c r="AK94" s="15">
        <v>21.5</v>
      </c>
      <c r="AL94" s="15">
        <v>21.5</v>
      </c>
      <c r="AM94" s="15">
        <v>21.5</v>
      </c>
      <c r="AN94" s="15">
        <v>21.5</v>
      </c>
      <c r="AO94" s="15">
        <v>21.5</v>
      </c>
      <c r="AP94" s="15">
        <v>21.5</v>
      </c>
      <c r="AQ94" s="15">
        <v>21.5</v>
      </c>
      <c r="AR94" s="15">
        <v>20</v>
      </c>
      <c r="AS94" s="15">
        <v>20</v>
      </c>
      <c r="AT94" s="15">
        <v>20</v>
      </c>
      <c r="AU94" s="15">
        <v>20</v>
      </c>
      <c r="AV94" s="15">
        <v>20</v>
      </c>
      <c r="AW94" s="15">
        <v>20</v>
      </c>
    </row>
    <row r="95" spans="1:51">
      <c r="A95" s="88" t="s">
        <v>427</v>
      </c>
      <c r="B95" s="15" t="s">
        <v>3134</v>
      </c>
      <c r="C95" s="15">
        <v>701</v>
      </c>
      <c r="D95" s="15">
        <v>70</v>
      </c>
      <c r="E95" s="15">
        <v>2</v>
      </c>
      <c r="F95" s="15">
        <v>2.5</v>
      </c>
      <c r="G95" s="15">
        <v>15</v>
      </c>
      <c r="H95" s="15">
        <v>2271</v>
      </c>
      <c r="I95" s="15" t="s">
        <v>395</v>
      </c>
      <c r="J95" s="15">
        <v>20</v>
      </c>
      <c r="K95" s="15">
        <v>20</v>
      </c>
      <c r="L95" s="15">
        <v>20</v>
      </c>
      <c r="M95" s="15">
        <v>20</v>
      </c>
      <c r="N95" s="15">
        <v>20</v>
      </c>
      <c r="O95" s="15">
        <v>20</v>
      </c>
      <c r="P95" s="15">
        <v>20</v>
      </c>
      <c r="Q95" s="15">
        <v>20</v>
      </c>
      <c r="R95" s="15">
        <v>20</v>
      </c>
      <c r="S95" s="15">
        <v>20</v>
      </c>
      <c r="T95" s="15">
        <v>20</v>
      </c>
      <c r="U95" s="15">
        <v>19</v>
      </c>
      <c r="V95" s="15">
        <v>19</v>
      </c>
      <c r="W95" s="15">
        <v>19</v>
      </c>
      <c r="X95" s="15">
        <v>19</v>
      </c>
      <c r="Y95" s="15">
        <v>19</v>
      </c>
      <c r="Z95" s="15">
        <v>19</v>
      </c>
      <c r="AA95" s="15">
        <v>19</v>
      </c>
      <c r="AB95" s="15">
        <v>19</v>
      </c>
      <c r="AC95" s="15">
        <v>19</v>
      </c>
      <c r="AD95" s="15">
        <v>14</v>
      </c>
      <c r="AE95" s="15">
        <v>14</v>
      </c>
      <c r="AF95" s="15">
        <v>14</v>
      </c>
      <c r="AG95" s="15">
        <v>14</v>
      </c>
      <c r="AH95" s="15">
        <v>14</v>
      </c>
      <c r="AI95" s="15">
        <v>14</v>
      </c>
      <c r="AJ95" s="15">
        <v>14</v>
      </c>
      <c r="AK95" s="15">
        <v>14</v>
      </c>
      <c r="AL95" s="15">
        <v>14</v>
      </c>
      <c r="AM95" s="15">
        <v>14</v>
      </c>
      <c r="AN95" s="15">
        <v>14</v>
      </c>
      <c r="AO95" s="15">
        <v>13.5</v>
      </c>
      <c r="AP95" s="15">
        <v>13.5</v>
      </c>
      <c r="AQ95" s="15">
        <v>13.5</v>
      </c>
      <c r="AR95" s="15">
        <v>13.5</v>
      </c>
      <c r="AS95" s="15">
        <v>13.5</v>
      </c>
      <c r="AT95" s="15">
        <v>13.5</v>
      </c>
      <c r="AU95" s="15">
        <v>13.5</v>
      </c>
      <c r="AV95" s="15">
        <v>13.5</v>
      </c>
      <c r="AW95" s="15">
        <v>13.5</v>
      </c>
    </row>
    <row r="96" spans="1:51">
      <c r="A96" s="88" t="s">
        <v>427</v>
      </c>
      <c r="B96" s="15" t="s">
        <v>3135</v>
      </c>
      <c r="C96" s="15">
        <v>757</v>
      </c>
      <c r="D96" s="15">
        <v>70</v>
      </c>
      <c r="E96" s="15">
        <v>3</v>
      </c>
      <c r="F96" s="15">
        <v>2.7</v>
      </c>
      <c r="G96" s="15">
        <v>20</v>
      </c>
      <c r="H96" s="15">
        <v>2273</v>
      </c>
      <c r="I96" s="15" t="s">
        <v>393</v>
      </c>
      <c r="J96" s="15">
        <v>18</v>
      </c>
      <c r="K96" s="15">
        <v>18</v>
      </c>
      <c r="L96" s="15">
        <v>18</v>
      </c>
      <c r="M96" s="15">
        <v>18</v>
      </c>
      <c r="N96" s="15">
        <v>18</v>
      </c>
      <c r="O96" s="15">
        <v>18</v>
      </c>
      <c r="P96" s="15">
        <v>18</v>
      </c>
      <c r="Q96" s="15">
        <v>18</v>
      </c>
      <c r="R96" s="15">
        <v>18</v>
      </c>
      <c r="S96" s="15">
        <v>18</v>
      </c>
      <c r="T96" s="15">
        <v>18</v>
      </c>
      <c r="U96" s="15">
        <v>18</v>
      </c>
      <c r="V96" s="15">
        <v>17</v>
      </c>
      <c r="W96" s="15">
        <v>17</v>
      </c>
      <c r="X96" s="15">
        <v>17</v>
      </c>
      <c r="Y96" s="15">
        <v>17</v>
      </c>
      <c r="Z96" s="15">
        <v>17</v>
      </c>
      <c r="AA96" s="15">
        <v>17</v>
      </c>
      <c r="AB96" s="15">
        <v>17</v>
      </c>
      <c r="AC96" s="15">
        <v>17</v>
      </c>
      <c r="AD96" s="15">
        <v>8.5</v>
      </c>
      <c r="AE96" s="15">
        <v>8.5</v>
      </c>
      <c r="AF96" s="15">
        <v>8.5</v>
      </c>
      <c r="AG96" s="15">
        <v>8.5</v>
      </c>
      <c r="AH96" s="15">
        <v>8.5</v>
      </c>
      <c r="AI96" s="15">
        <v>8.5</v>
      </c>
      <c r="AJ96" s="15">
        <v>8.5</v>
      </c>
      <c r="AK96" s="15">
        <v>8.5</v>
      </c>
      <c r="AL96" s="15">
        <v>8.5</v>
      </c>
      <c r="AM96" s="15">
        <v>8.5</v>
      </c>
      <c r="AN96" s="15">
        <v>8.5</v>
      </c>
      <c r="AO96" s="15">
        <v>8.5</v>
      </c>
      <c r="AP96" s="15">
        <v>8</v>
      </c>
      <c r="AQ96" s="15">
        <v>8</v>
      </c>
      <c r="AR96" s="15">
        <v>8</v>
      </c>
      <c r="AS96" s="15">
        <v>8</v>
      </c>
      <c r="AT96" s="15">
        <v>8</v>
      </c>
      <c r="AU96" s="15">
        <v>8</v>
      </c>
      <c r="AV96" s="15">
        <v>8</v>
      </c>
      <c r="AW96" s="15">
        <v>8</v>
      </c>
    </row>
    <row r="97" spans="1:49">
      <c r="A97" s="88" t="s">
        <v>427</v>
      </c>
      <c r="B97" s="15" t="s">
        <v>3136</v>
      </c>
      <c r="C97" s="15">
        <v>1134</v>
      </c>
      <c r="D97" s="15">
        <v>110</v>
      </c>
      <c r="E97" s="15">
        <v>2</v>
      </c>
      <c r="F97" s="15">
        <v>4.0999999999999996</v>
      </c>
      <c r="G97" s="15">
        <v>26</v>
      </c>
      <c r="H97" s="15">
        <v>2276</v>
      </c>
      <c r="I97" s="15" t="s">
        <v>395</v>
      </c>
      <c r="J97" s="15">
        <v>34</v>
      </c>
      <c r="K97" s="15">
        <v>34</v>
      </c>
      <c r="L97" s="15">
        <v>33</v>
      </c>
      <c r="M97" s="15">
        <v>33</v>
      </c>
      <c r="N97" s="15">
        <v>33</v>
      </c>
      <c r="O97" s="15">
        <v>33</v>
      </c>
      <c r="P97" s="15">
        <v>32</v>
      </c>
      <c r="Q97" s="15">
        <v>32</v>
      </c>
      <c r="R97" s="15">
        <v>32</v>
      </c>
      <c r="S97" s="15">
        <v>32</v>
      </c>
      <c r="T97" s="15">
        <v>31</v>
      </c>
      <c r="U97" s="15">
        <v>31</v>
      </c>
      <c r="V97" s="15">
        <v>31</v>
      </c>
      <c r="W97" s="15">
        <v>31</v>
      </c>
      <c r="X97" s="15">
        <v>30</v>
      </c>
      <c r="Y97" s="15">
        <v>30</v>
      </c>
      <c r="Z97" s="15">
        <v>30</v>
      </c>
      <c r="AA97" s="15">
        <v>30</v>
      </c>
      <c r="AB97" s="15">
        <v>29</v>
      </c>
      <c r="AC97" s="15">
        <v>29</v>
      </c>
      <c r="AD97" s="15">
        <v>24</v>
      </c>
      <c r="AE97" s="15">
        <v>24</v>
      </c>
      <c r="AF97" s="15">
        <v>23.5</v>
      </c>
      <c r="AG97" s="15">
        <v>23.5</v>
      </c>
      <c r="AH97" s="15">
        <v>23.5</v>
      </c>
      <c r="AI97" s="15">
        <v>23.5</v>
      </c>
      <c r="AJ97" s="15">
        <v>23</v>
      </c>
      <c r="AK97" s="15">
        <v>23</v>
      </c>
      <c r="AL97" s="15">
        <v>23</v>
      </c>
      <c r="AM97" s="15">
        <v>23</v>
      </c>
      <c r="AN97" s="15">
        <v>22</v>
      </c>
      <c r="AO97" s="15">
        <v>22</v>
      </c>
      <c r="AP97" s="15">
        <v>22</v>
      </c>
      <c r="AQ97" s="15">
        <v>22</v>
      </c>
      <c r="AR97" s="15">
        <v>21.5</v>
      </c>
      <c r="AS97" s="15">
        <v>21.5</v>
      </c>
      <c r="AT97" s="15">
        <v>21.5</v>
      </c>
      <c r="AU97" s="15">
        <v>21.5</v>
      </c>
      <c r="AV97" s="15">
        <v>21</v>
      </c>
      <c r="AW97" s="15">
        <v>21</v>
      </c>
    </row>
    <row r="98" spans="1:49">
      <c r="A98" s="88" t="s">
        <v>427</v>
      </c>
      <c r="B98" s="15" t="s">
        <v>3137</v>
      </c>
      <c r="C98" s="15">
        <v>842</v>
      </c>
      <c r="D98" s="15">
        <v>85</v>
      </c>
      <c r="E98" s="15">
        <v>3</v>
      </c>
      <c r="F98" s="15">
        <v>3</v>
      </c>
      <c r="G98" s="15">
        <v>23</v>
      </c>
      <c r="H98" s="15">
        <v>2287</v>
      </c>
      <c r="I98" s="15" t="s">
        <v>393</v>
      </c>
      <c r="J98" s="15">
        <v>20</v>
      </c>
      <c r="K98" s="15">
        <v>20</v>
      </c>
      <c r="L98" s="15">
        <v>20</v>
      </c>
      <c r="M98" s="15">
        <v>20</v>
      </c>
      <c r="N98" s="15">
        <v>20</v>
      </c>
      <c r="O98" s="15">
        <v>20</v>
      </c>
      <c r="P98" s="15">
        <v>20</v>
      </c>
      <c r="Q98" s="15">
        <v>20</v>
      </c>
      <c r="R98" s="15">
        <v>20</v>
      </c>
      <c r="S98" s="15">
        <v>20</v>
      </c>
      <c r="T98" s="15">
        <v>20</v>
      </c>
      <c r="U98" s="15">
        <v>19</v>
      </c>
      <c r="V98" s="15">
        <v>19</v>
      </c>
      <c r="W98" s="15">
        <v>19</v>
      </c>
      <c r="X98" s="15">
        <v>19</v>
      </c>
      <c r="Y98" s="15">
        <v>19</v>
      </c>
      <c r="Z98" s="15">
        <v>19</v>
      </c>
      <c r="AA98" s="15">
        <v>19</v>
      </c>
      <c r="AB98" s="15">
        <v>19</v>
      </c>
      <c r="AC98" s="15">
        <v>19</v>
      </c>
      <c r="AD98" s="15">
        <v>9.5</v>
      </c>
      <c r="AE98" s="15">
        <v>9.5</v>
      </c>
      <c r="AF98" s="15">
        <v>9.5</v>
      </c>
      <c r="AG98" s="15">
        <v>9.5</v>
      </c>
      <c r="AH98" s="15">
        <v>9.5</v>
      </c>
      <c r="AI98" s="15">
        <v>9.5</v>
      </c>
      <c r="AJ98" s="15">
        <v>9.5</v>
      </c>
      <c r="AK98" s="15">
        <v>9.5</v>
      </c>
      <c r="AL98" s="15">
        <v>9.5</v>
      </c>
      <c r="AM98" s="15">
        <v>9.5</v>
      </c>
      <c r="AN98" s="15">
        <v>9.5</v>
      </c>
      <c r="AO98" s="15">
        <v>9</v>
      </c>
      <c r="AP98" s="15">
        <v>9</v>
      </c>
      <c r="AQ98" s="15">
        <v>9</v>
      </c>
      <c r="AR98" s="15">
        <v>9</v>
      </c>
      <c r="AS98" s="15">
        <v>9</v>
      </c>
      <c r="AT98" s="15">
        <v>9</v>
      </c>
      <c r="AU98" s="15">
        <v>9</v>
      </c>
      <c r="AV98" s="15">
        <v>9</v>
      </c>
      <c r="AW98" s="15">
        <v>9</v>
      </c>
    </row>
    <row r="99" spans="1:49">
      <c r="A99" s="96" t="s">
        <v>427</v>
      </c>
      <c r="B99" s="15" t="s">
        <v>3138</v>
      </c>
      <c r="C99" s="15">
        <v>1335</v>
      </c>
      <c r="D99" s="15">
        <v>55</v>
      </c>
      <c r="E99" s="15">
        <v>3</v>
      </c>
      <c r="F99" s="15">
        <v>2.7</v>
      </c>
      <c r="G99" s="15">
        <v>34</v>
      </c>
      <c r="H99" s="15">
        <v>2342</v>
      </c>
      <c r="I99" s="15" t="s">
        <v>393</v>
      </c>
      <c r="J99" s="15">
        <v>30</v>
      </c>
      <c r="K99" s="15">
        <v>30</v>
      </c>
      <c r="L99" s="15">
        <v>30</v>
      </c>
      <c r="M99" s="15">
        <v>30</v>
      </c>
      <c r="N99" s="15">
        <v>30</v>
      </c>
      <c r="O99" s="15">
        <v>30</v>
      </c>
      <c r="P99" s="15">
        <v>30</v>
      </c>
      <c r="Q99" s="15">
        <v>29</v>
      </c>
      <c r="R99" s="15">
        <v>29</v>
      </c>
      <c r="S99" s="15">
        <v>29</v>
      </c>
      <c r="T99" s="15">
        <v>29</v>
      </c>
      <c r="U99" s="15">
        <v>29</v>
      </c>
      <c r="V99" s="15">
        <v>29</v>
      </c>
      <c r="W99" s="15">
        <v>29</v>
      </c>
      <c r="X99" s="15">
        <v>29</v>
      </c>
      <c r="Y99" s="15">
        <v>29</v>
      </c>
      <c r="Z99" s="15">
        <v>29</v>
      </c>
      <c r="AA99" s="15">
        <v>29</v>
      </c>
      <c r="AB99" s="15">
        <v>29</v>
      </c>
      <c r="AC99" s="15">
        <v>29</v>
      </c>
      <c r="AD99" s="15">
        <v>14</v>
      </c>
      <c r="AE99" s="15">
        <v>14</v>
      </c>
      <c r="AF99" s="15">
        <v>14</v>
      </c>
      <c r="AG99" s="15">
        <v>14</v>
      </c>
      <c r="AH99" s="15">
        <v>14</v>
      </c>
      <c r="AI99" s="15">
        <v>14</v>
      </c>
      <c r="AJ99" s="15">
        <v>14</v>
      </c>
      <c r="AK99" s="15">
        <v>14</v>
      </c>
      <c r="AL99" s="15">
        <v>14</v>
      </c>
      <c r="AM99" s="15">
        <v>14</v>
      </c>
      <c r="AN99" s="15">
        <v>14</v>
      </c>
      <c r="AO99" s="15">
        <v>14</v>
      </c>
      <c r="AP99" s="15">
        <v>14</v>
      </c>
      <c r="AQ99" s="15">
        <v>14</v>
      </c>
      <c r="AR99" s="15">
        <v>14</v>
      </c>
      <c r="AS99" s="15">
        <v>14</v>
      </c>
      <c r="AT99" s="15">
        <v>14</v>
      </c>
      <c r="AU99" s="15">
        <v>14</v>
      </c>
      <c r="AV99" s="15">
        <v>14</v>
      </c>
      <c r="AW99" s="15">
        <v>14</v>
      </c>
    </row>
    <row r="100" spans="1:49">
      <c r="A100" s="96" t="s">
        <v>427</v>
      </c>
      <c r="B100" s="15" t="s">
        <v>3139</v>
      </c>
      <c r="C100" s="15">
        <v>2620</v>
      </c>
      <c r="D100" s="15">
        <v>110</v>
      </c>
      <c r="E100" s="15">
        <v>4</v>
      </c>
      <c r="F100" s="15">
        <v>3.1</v>
      </c>
      <c r="G100" s="15">
        <v>60</v>
      </c>
      <c r="H100" s="15">
        <v>2343</v>
      </c>
      <c r="I100" s="15" t="s">
        <v>3057</v>
      </c>
      <c r="J100" s="15">
        <v>40</v>
      </c>
      <c r="K100" s="15">
        <v>40</v>
      </c>
      <c r="L100" s="15">
        <v>40</v>
      </c>
      <c r="M100" s="15">
        <v>40</v>
      </c>
      <c r="N100" s="15">
        <v>40</v>
      </c>
      <c r="O100" s="15">
        <v>40</v>
      </c>
      <c r="P100" s="15">
        <v>39</v>
      </c>
      <c r="Q100" s="15">
        <v>39</v>
      </c>
      <c r="R100" s="15">
        <v>39</v>
      </c>
      <c r="S100" s="15">
        <v>39</v>
      </c>
      <c r="T100" s="15">
        <v>39</v>
      </c>
      <c r="U100" s="15">
        <v>39</v>
      </c>
      <c r="V100" s="15">
        <v>39</v>
      </c>
      <c r="W100" s="15">
        <v>39</v>
      </c>
      <c r="X100" s="15">
        <v>39</v>
      </c>
      <c r="Y100" s="15">
        <v>39</v>
      </c>
      <c r="Z100" s="15">
        <v>38</v>
      </c>
      <c r="AA100" s="15">
        <v>38</v>
      </c>
      <c r="AB100" s="15">
        <v>38</v>
      </c>
      <c r="AC100" s="15">
        <v>38</v>
      </c>
      <c r="AD100" s="15">
        <v>14</v>
      </c>
      <c r="AE100" s="15">
        <v>14</v>
      </c>
      <c r="AF100" s="15">
        <v>14</v>
      </c>
      <c r="AG100" s="15">
        <v>14</v>
      </c>
      <c r="AH100" s="15">
        <v>14</v>
      </c>
      <c r="AI100" s="15">
        <v>14</v>
      </c>
      <c r="AJ100" s="15">
        <v>14</v>
      </c>
      <c r="AK100" s="15">
        <v>14</v>
      </c>
      <c r="AL100" s="15">
        <v>14</v>
      </c>
      <c r="AM100" s="15">
        <v>14</v>
      </c>
      <c r="AN100" s="15">
        <v>14</v>
      </c>
      <c r="AO100" s="15">
        <v>14</v>
      </c>
      <c r="AP100" s="15">
        <v>14</v>
      </c>
      <c r="AQ100" s="15">
        <v>14</v>
      </c>
      <c r="AR100" s="15">
        <v>14</v>
      </c>
      <c r="AS100" s="15">
        <v>14</v>
      </c>
      <c r="AT100" s="15">
        <v>13.5</v>
      </c>
      <c r="AU100" s="15">
        <v>13.5</v>
      </c>
      <c r="AV100" s="15">
        <v>13.5</v>
      </c>
      <c r="AW100" s="15">
        <v>13.5</v>
      </c>
    </row>
    <row r="101" spans="1:49">
      <c r="A101" s="96" t="s">
        <v>427</v>
      </c>
      <c r="B101" s="15" t="s">
        <v>3140</v>
      </c>
      <c r="C101" s="15">
        <v>3440</v>
      </c>
      <c r="D101" s="15">
        <v>135</v>
      </c>
      <c r="E101" s="15">
        <v>4</v>
      </c>
      <c r="F101" s="15">
        <v>3.9</v>
      </c>
      <c r="G101" s="15">
        <v>72</v>
      </c>
      <c r="H101" s="15">
        <v>2346</v>
      </c>
      <c r="I101" s="15" t="s">
        <v>3057</v>
      </c>
      <c r="J101" s="15">
        <v>48</v>
      </c>
      <c r="K101" s="15">
        <v>48</v>
      </c>
      <c r="L101" s="15">
        <v>48</v>
      </c>
      <c r="M101" s="15">
        <v>48</v>
      </c>
      <c r="N101" s="15">
        <v>48</v>
      </c>
      <c r="O101" s="15">
        <v>47</v>
      </c>
      <c r="P101" s="15">
        <v>47</v>
      </c>
      <c r="Q101" s="15">
        <v>47</v>
      </c>
      <c r="R101" s="15">
        <v>47</v>
      </c>
      <c r="S101" s="15">
        <v>47</v>
      </c>
      <c r="T101" s="15">
        <v>47</v>
      </c>
      <c r="U101" s="15">
        <v>47</v>
      </c>
      <c r="V101" s="15">
        <v>47</v>
      </c>
      <c r="W101" s="15">
        <v>46</v>
      </c>
      <c r="X101" s="15">
        <v>46</v>
      </c>
      <c r="Y101" s="15">
        <v>46</v>
      </c>
      <c r="Z101" s="15">
        <v>46</v>
      </c>
      <c r="AA101" s="15">
        <v>46</v>
      </c>
      <c r="AB101" s="15">
        <v>46</v>
      </c>
      <c r="AC101" s="15">
        <v>46</v>
      </c>
      <c r="AD101" s="15">
        <v>17</v>
      </c>
      <c r="AE101" s="15">
        <v>17</v>
      </c>
      <c r="AF101" s="15">
        <v>17</v>
      </c>
      <c r="AG101" s="15">
        <v>17</v>
      </c>
      <c r="AH101" s="15">
        <v>17</v>
      </c>
      <c r="AI101" s="15">
        <v>17</v>
      </c>
      <c r="AJ101" s="15">
        <v>17</v>
      </c>
      <c r="AK101" s="15">
        <v>17</v>
      </c>
      <c r="AL101" s="15">
        <v>17</v>
      </c>
      <c r="AM101" s="15">
        <v>17</v>
      </c>
      <c r="AN101" s="15">
        <v>17</v>
      </c>
      <c r="AO101" s="15">
        <v>17</v>
      </c>
      <c r="AP101" s="15">
        <v>17</v>
      </c>
      <c r="AQ101" s="15">
        <v>16.5</v>
      </c>
      <c r="AR101" s="15">
        <v>16.5</v>
      </c>
      <c r="AS101" s="15">
        <v>16.5</v>
      </c>
      <c r="AT101" s="15">
        <v>16.5</v>
      </c>
      <c r="AU101" s="15">
        <v>16.5</v>
      </c>
      <c r="AV101" s="15">
        <v>16.5</v>
      </c>
      <c r="AW101" s="15">
        <v>16.5</v>
      </c>
    </row>
    <row r="102" spans="1:49">
      <c r="A102" s="96" t="s">
        <v>427</v>
      </c>
      <c r="B102" s="15" t="s">
        <v>3141</v>
      </c>
      <c r="C102" s="15">
        <v>3951</v>
      </c>
      <c r="D102" s="15">
        <v>135</v>
      </c>
      <c r="E102" s="15">
        <v>4</v>
      </c>
      <c r="F102" s="15">
        <v>4</v>
      </c>
      <c r="G102" s="15">
        <v>78</v>
      </c>
      <c r="H102" s="15">
        <v>2350</v>
      </c>
      <c r="I102" s="15" t="s">
        <v>3057</v>
      </c>
      <c r="J102" s="15">
        <v>52</v>
      </c>
      <c r="K102" s="15">
        <v>52</v>
      </c>
      <c r="L102" s="15">
        <v>52</v>
      </c>
      <c r="M102" s="15">
        <v>52</v>
      </c>
      <c r="N102" s="15">
        <v>51</v>
      </c>
      <c r="O102" s="15">
        <v>51</v>
      </c>
      <c r="P102" s="15">
        <v>51</v>
      </c>
      <c r="Q102" s="15">
        <v>51</v>
      </c>
      <c r="R102" s="15">
        <v>51</v>
      </c>
      <c r="S102" s="15">
        <v>51</v>
      </c>
      <c r="T102" s="15">
        <v>51</v>
      </c>
      <c r="U102" s="15">
        <v>51</v>
      </c>
      <c r="V102" s="15">
        <v>50</v>
      </c>
      <c r="W102" s="15">
        <v>50</v>
      </c>
      <c r="X102" s="15">
        <v>50</v>
      </c>
      <c r="Y102" s="15">
        <v>50</v>
      </c>
      <c r="Z102" s="15">
        <v>50</v>
      </c>
      <c r="AA102" s="15">
        <v>50</v>
      </c>
      <c r="AB102" s="15">
        <v>50</v>
      </c>
      <c r="AC102" s="15">
        <v>50</v>
      </c>
      <c r="AD102" s="15">
        <v>18.5</v>
      </c>
      <c r="AE102" s="15">
        <v>18.5</v>
      </c>
      <c r="AF102" s="15">
        <v>18.5</v>
      </c>
      <c r="AG102" s="15">
        <v>18.5</v>
      </c>
      <c r="AH102" s="15">
        <v>18</v>
      </c>
      <c r="AI102" s="15">
        <v>18</v>
      </c>
      <c r="AJ102" s="15">
        <v>18</v>
      </c>
      <c r="AK102" s="15">
        <v>18</v>
      </c>
      <c r="AL102" s="15">
        <v>18</v>
      </c>
      <c r="AM102" s="15">
        <v>18</v>
      </c>
      <c r="AN102" s="15">
        <v>18</v>
      </c>
      <c r="AO102" s="15">
        <v>18</v>
      </c>
      <c r="AP102" s="15">
        <v>18</v>
      </c>
      <c r="AQ102" s="15">
        <v>18</v>
      </c>
      <c r="AR102" s="15">
        <v>18</v>
      </c>
      <c r="AS102" s="15">
        <v>18</v>
      </c>
      <c r="AT102" s="15">
        <v>18</v>
      </c>
      <c r="AU102" s="15">
        <v>18</v>
      </c>
      <c r="AV102" s="15">
        <v>18</v>
      </c>
      <c r="AW102" s="15">
        <v>18</v>
      </c>
    </row>
    <row r="103" spans="1:49">
      <c r="A103" s="96" t="s">
        <v>427</v>
      </c>
      <c r="B103" s="15" t="s">
        <v>3142</v>
      </c>
      <c r="C103" s="15">
        <v>2850</v>
      </c>
      <c r="D103" s="15">
        <v>85</v>
      </c>
      <c r="E103" s="15">
        <v>3</v>
      </c>
      <c r="F103" s="15">
        <v>3.8</v>
      </c>
      <c r="G103" s="15">
        <v>57</v>
      </c>
      <c r="H103" s="15">
        <v>2353</v>
      </c>
      <c r="I103" s="15" t="s">
        <v>393</v>
      </c>
      <c r="J103" s="15">
        <v>51</v>
      </c>
      <c r="K103" s="15">
        <v>51</v>
      </c>
      <c r="L103" s="15">
        <v>51</v>
      </c>
      <c r="M103" s="15">
        <v>51</v>
      </c>
      <c r="N103" s="15">
        <v>50</v>
      </c>
      <c r="O103" s="15">
        <v>50</v>
      </c>
      <c r="P103" s="15">
        <v>50</v>
      </c>
      <c r="Q103" s="15">
        <v>50</v>
      </c>
      <c r="R103" s="15">
        <v>50</v>
      </c>
      <c r="S103" s="15">
        <v>50</v>
      </c>
      <c r="T103" s="15">
        <v>50</v>
      </c>
      <c r="U103" s="15">
        <v>50</v>
      </c>
      <c r="V103" s="15">
        <v>49</v>
      </c>
      <c r="W103" s="15">
        <v>49</v>
      </c>
      <c r="X103" s="15">
        <v>49</v>
      </c>
      <c r="Y103" s="15">
        <v>49</v>
      </c>
      <c r="Z103" s="15">
        <v>49</v>
      </c>
      <c r="AA103" s="15">
        <v>49</v>
      </c>
      <c r="AB103" s="15">
        <v>49</v>
      </c>
      <c r="AC103" s="15">
        <v>49</v>
      </c>
      <c r="AD103" s="15">
        <v>24</v>
      </c>
      <c r="AE103" s="15">
        <v>24</v>
      </c>
      <c r="AF103" s="15">
        <v>24</v>
      </c>
      <c r="AG103" s="15">
        <v>24</v>
      </c>
      <c r="AH103" s="15">
        <v>24</v>
      </c>
      <c r="AI103" s="15">
        <v>24</v>
      </c>
      <c r="AJ103" s="15">
        <v>24</v>
      </c>
      <c r="AK103" s="15">
        <v>24</v>
      </c>
      <c r="AL103" s="15">
        <v>24</v>
      </c>
      <c r="AM103" s="15">
        <v>24</v>
      </c>
      <c r="AN103" s="15">
        <v>24</v>
      </c>
      <c r="AO103" s="15">
        <v>24</v>
      </c>
      <c r="AP103" s="15">
        <v>23.5</v>
      </c>
      <c r="AQ103" s="15">
        <v>23.5</v>
      </c>
      <c r="AR103" s="15">
        <v>23.5</v>
      </c>
      <c r="AS103" s="15">
        <v>23.5</v>
      </c>
      <c r="AT103" s="15">
        <v>23.5</v>
      </c>
      <c r="AU103" s="15">
        <v>23.5</v>
      </c>
      <c r="AV103" s="15">
        <v>23.5</v>
      </c>
      <c r="AW103" s="15">
        <v>23.5</v>
      </c>
    </row>
    <row r="104" spans="1:49">
      <c r="A104" s="96" t="s">
        <v>427</v>
      </c>
      <c r="B104" s="15" t="s">
        <v>3143</v>
      </c>
      <c r="C104" s="15">
        <v>2995</v>
      </c>
      <c r="D104" s="15">
        <v>110</v>
      </c>
      <c r="E104" s="15">
        <v>3</v>
      </c>
      <c r="F104" s="15">
        <v>4.2</v>
      </c>
      <c r="G104" s="15">
        <v>64</v>
      </c>
      <c r="H104" s="15">
        <v>2355</v>
      </c>
      <c r="I104" s="15" t="s">
        <v>393</v>
      </c>
      <c r="J104" s="15">
        <v>57</v>
      </c>
      <c r="K104" s="15">
        <v>57</v>
      </c>
      <c r="L104" s="15">
        <v>57</v>
      </c>
      <c r="M104" s="15">
        <v>57</v>
      </c>
      <c r="N104" s="15">
        <v>56</v>
      </c>
      <c r="O104" s="15">
        <v>56</v>
      </c>
      <c r="P104" s="15">
        <v>56</v>
      </c>
      <c r="Q104" s="15">
        <v>56</v>
      </c>
      <c r="R104" s="15">
        <v>56</v>
      </c>
      <c r="S104" s="15">
        <v>56</v>
      </c>
      <c r="T104" s="15">
        <v>56</v>
      </c>
      <c r="U104" s="15">
        <v>55</v>
      </c>
      <c r="V104" s="15">
        <v>55</v>
      </c>
      <c r="W104" s="15">
        <v>55</v>
      </c>
      <c r="X104" s="15">
        <v>55</v>
      </c>
      <c r="Y104" s="15">
        <v>55</v>
      </c>
      <c r="Z104" s="15">
        <v>55</v>
      </c>
      <c r="AA104" s="15">
        <v>55</v>
      </c>
      <c r="AB104" s="15">
        <v>54</v>
      </c>
      <c r="AC104" s="15">
        <v>54</v>
      </c>
      <c r="AD104" s="15">
        <v>27</v>
      </c>
      <c r="AE104" s="15">
        <v>27</v>
      </c>
      <c r="AF104" s="15">
        <v>27</v>
      </c>
      <c r="AG104" s="15">
        <v>27</v>
      </c>
      <c r="AH104" s="15">
        <v>26.5</v>
      </c>
      <c r="AI104" s="15">
        <v>26.5</v>
      </c>
      <c r="AJ104" s="15">
        <v>26.5</v>
      </c>
      <c r="AK104" s="15">
        <v>26.5</v>
      </c>
      <c r="AL104" s="15">
        <v>26.5</v>
      </c>
      <c r="AM104" s="15">
        <v>26.5</v>
      </c>
      <c r="AN104" s="15">
        <v>26.5</v>
      </c>
      <c r="AO104" s="15">
        <v>26</v>
      </c>
      <c r="AP104" s="15">
        <v>26</v>
      </c>
      <c r="AQ104" s="15">
        <v>26</v>
      </c>
      <c r="AR104" s="15">
        <v>26</v>
      </c>
      <c r="AS104" s="15">
        <v>26</v>
      </c>
      <c r="AT104" s="15">
        <v>26</v>
      </c>
      <c r="AU104" s="15">
        <v>26</v>
      </c>
      <c r="AV104" s="15">
        <v>26</v>
      </c>
      <c r="AW104" s="15">
        <v>26</v>
      </c>
    </row>
    <row r="105" spans="1:49">
      <c r="A105" s="96" t="s">
        <v>427</v>
      </c>
      <c r="B105" s="15" t="s">
        <v>3144</v>
      </c>
      <c r="C105" s="15">
        <v>4160</v>
      </c>
      <c r="D105" s="15">
        <v>110</v>
      </c>
      <c r="E105" s="15">
        <v>3</v>
      </c>
      <c r="F105" s="15">
        <v>5</v>
      </c>
      <c r="G105" s="15">
        <v>73</v>
      </c>
      <c r="H105" s="15">
        <v>2357</v>
      </c>
      <c r="I105" s="15" t="s">
        <v>393</v>
      </c>
      <c r="J105" s="15">
        <v>65</v>
      </c>
      <c r="K105" s="15">
        <v>65</v>
      </c>
      <c r="L105" s="15">
        <v>65</v>
      </c>
      <c r="M105" s="15">
        <v>65</v>
      </c>
      <c r="N105" s="15">
        <v>64</v>
      </c>
      <c r="O105" s="15">
        <v>64</v>
      </c>
      <c r="P105" s="15">
        <v>64</v>
      </c>
      <c r="Q105" s="15">
        <v>64</v>
      </c>
      <c r="R105" s="15">
        <v>64</v>
      </c>
      <c r="S105" s="15">
        <v>64</v>
      </c>
      <c r="T105" s="15">
        <v>63</v>
      </c>
      <c r="U105" s="15">
        <v>63</v>
      </c>
      <c r="V105" s="15">
        <v>63</v>
      </c>
      <c r="W105" s="15">
        <v>63</v>
      </c>
      <c r="X105" s="15">
        <v>63</v>
      </c>
      <c r="Y105" s="15">
        <v>63</v>
      </c>
      <c r="Z105" s="15">
        <v>62</v>
      </c>
      <c r="AA105" s="15">
        <v>62</v>
      </c>
      <c r="AB105" s="15">
        <v>62</v>
      </c>
      <c r="AC105" s="15">
        <v>62</v>
      </c>
      <c r="AD105" s="15">
        <v>31</v>
      </c>
      <c r="AE105" s="15">
        <v>31</v>
      </c>
      <c r="AF105" s="15">
        <v>31</v>
      </c>
      <c r="AG105" s="15">
        <v>31</v>
      </c>
      <c r="AH105" s="15">
        <v>30.5</v>
      </c>
      <c r="AI105" s="15">
        <v>30.5</v>
      </c>
      <c r="AJ105" s="15">
        <v>30.5</v>
      </c>
      <c r="AK105" s="15">
        <v>30.5</v>
      </c>
      <c r="AL105" s="15">
        <v>30.5</v>
      </c>
      <c r="AM105" s="15">
        <v>30.5</v>
      </c>
      <c r="AN105" s="15">
        <v>30</v>
      </c>
      <c r="AO105" s="15">
        <v>30</v>
      </c>
      <c r="AP105" s="15">
        <v>30</v>
      </c>
      <c r="AQ105" s="15">
        <v>30</v>
      </c>
      <c r="AR105" s="15">
        <v>30</v>
      </c>
      <c r="AS105" s="15">
        <v>30</v>
      </c>
      <c r="AT105" s="15">
        <v>29.5</v>
      </c>
      <c r="AU105" s="15">
        <v>29.5</v>
      </c>
      <c r="AV105" s="15">
        <v>29.5</v>
      </c>
      <c r="AW105" s="15">
        <v>29.5</v>
      </c>
    </row>
    <row r="106" spans="1:49">
      <c r="A106" s="96" t="s">
        <v>427</v>
      </c>
      <c r="B106" s="15" t="s">
        <v>3145</v>
      </c>
      <c r="C106" s="15">
        <v>3150</v>
      </c>
      <c r="D106" s="15">
        <v>190</v>
      </c>
      <c r="E106" s="15">
        <v>4</v>
      </c>
      <c r="F106" s="15">
        <v>6.3</v>
      </c>
      <c r="G106" s="15">
        <v>102</v>
      </c>
      <c r="H106" s="15">
        <v>2364</v>
      </c>
      <c r="I106" s="15" t="s">
        <v>3057</v>
      </c>
      <c r="J106" s="15">
        <v>68</v>
      </c>
      <c r="K106" s="15">
        <v>68</v>
      </c>
      <c r="L106" s="15">
        <v>68</v>
      </c>
      <c r="M106" s="15">
        <v>67</v>
      </c>
      <c r="N106" s="15">
        <v>67</v>
      </c>
      <c r="O106" s="15">
        <v>67</v>
      </c>
      <c r="P106" s="15">
        <v>67</v>
      </c>
      <c r="Q106" s="15">
        <v>67</v>
      </c>
      <c r="R106" s="15">
        <v>67</v>
      </c>
      <c r="S106" s="15">
        <v>66</v>
      </c>
      <c r="T106" s="15">
        <v>66</v>
      </c>
      <c r="U106" s="15">
        <v>66</v>
      </c>
      <c r="V106" s="15">
        <v>66</v>
      </c>
      <c r="W106" s="15">
        <v>66</v>
      </c>
      <c r="X106" s="15">
        <v>66</v>
      </c>
      <c r="Y106" s="15">
        <v>65</v>
      </c>
      <c r="Z106" s="15">
        <v>65</v>
      </c>
      <c r="AA106" s="15">
        <v>65</v>
      </c>
      <c r="AB106" s="15">
        <v>65</v>
      </c>
      <c r="AC106" s="15">
        <v>65</v>
      </c>
      <c r="AD106" s="15">
        <v>24</v>
      </c>
      <c r="AE106" s="15">
        <v>24</v>
      </c>
      <c r="AF106" s="15">
        <v>24</v>
      </c>
      <c r="AG106" s="15">
        <v>24</v>
      </c>
      <c r="AH106" s="15">
        <v>24</v>
      </c>
      <c r="AI106" s="15">
        <v>24</v>
      </c>
      <c r="AJ106" s="15">
        <v>24</v>
      </c>
      <c r="AK106" s="15">
        <v>24</v>
      </c>
      <c r="AL106" s="15">
        <v>24</v>
      </c>
      <c r="AM106" s="15">
        <v>23.5</v>
      </c>
      <c r="AN106" s="15">
        <v>23.5</v>
      </c>
      <c r="AO106" s="15">
        <v>23.5</v>
      </c>
      <c r="AP106" s="15">
        <v>23.5</v>
      </c>
      <c r="AQ106" s="15">
        <v>23.5</v>
      </c>
      <c r="AR106" s="15">
        <v>23.5</v>
      </c>
      <c r="AS106" s="15">
        <v>23</v>
      </c>
      <c r="AT106" s="15">
        <v>23</v>
      </c>
      <c r="AU106" s="15">
        <v>23</v>
      </c>
      <c r="AV106" s="15">
        <v>23</v>
      </c>
      <c r="AW106" s="15">
        <v>23</v>
      </c>
    </row>
    <row r="107" spans="1:49">
      <c r="A107" s="88" t="s">
        <v>427</v>
      </c>
      <c r="B107" s="15" t="s">
        <v>3146</v>
      </c>
      <c r="C107" s="15">
        <v>795</v>
      </c>
      <c r="D107" s="15">
        <v>75</v>
      </c>
      <c r="E107" s="15">
        <v>4</v>
      </c>
      <c r="F107" s="15">
        <v>2.8</v>
      </c>
      <c r="G107" s="15">
        <v>25</v>
      </c>
      <c r="H107" s="15">
        <v>2294</v>
      </c>
      <c r="I107" s="15" t="s">
        <v>3057</v>
      </c>
      <c r="J107" s="15">
        <v>17</v>
      </c>
      <c r="K107" s="15">
        <v>17</v>
      </c>
      <c r="L107" s="15">
        <v>17</v>
      </c>
      <c r="M107" s="15">
        <v>17</v>
      </c>
      <c r="N107" s="15">
        <v>17</v>
      </c>
      <c r="O107" s="15">
        <v>17</v>
      </c>
      <c r="P107" s="15">
        <v>17</v>
      </c>
      <c r="Q107" s="15">
        <v>17</v>
      </c>
      <c r="R107" s="15">
        <v>17</v>
      </c>
      <c r="S107" s="15">
        <v>17</v>
      </c>
      <c r="T107" s="15">
        <v>17</v>
      </c>
      <c r="U107" s="15">
        <v>17</v>
      </c>
      <c r="V107" s="15">
        <v>16</v>
      </c>
      <c r="W107" s="15">
        <v>16</v>
      </c>
      <c r="X107" s="15">
        <v>16</v>
      </c>
      <c r="Y107" s="15">
        <v>16</v>
      </c>
      <c r="Z107" s="15">
        <v>16</v>
      </c>
      <c r="AA107" s="15">
        <v>16</v>
      </c>
      <c r="AB107" s="15">
        <v>16</v>
      </c>
      <c r="AC107" s="15">
        <v>16</v>
      </c>
      <c r="AD107" s="15">
        <v>6</v>
      </c>
      <c r="AE107" s="15">
        <v>6</v>
      </c>
      <c r="AF107" s="15">
        <v>6</v>
      </c>
      <c r="AG107" s="15">
        <v>6</v>
      </c>
      <c r="AH107" s="15">
        <v>6</v>
      </c>
      <c r="AI107" s="15">
        <v>6</v>
      </c>
      <c r="AJ107" s="15">
        <v>6</v>
      </c>
      <c r="AK107" s="15">
        <v>6</v>
      </c>
      <c r="AL107" s="15">
        <v>6</v>
      </c>
      <c r="AM107" s="15">
        <v>6</v>
      </c>
      <c r="AN107" s="15">
        <v>6</v>
      </c>
      <c r="AO107" s="15">
        <v>6</v>
      </c>
      <c r="AP107" s="15">
        <v>6</v>
      </c>
      <c r="AQ107" s="15">
        <v>6</v>
      </c>
      <c r="AR107" s="15">
        <v>6</v>
      </c>
      <c r="AS107" s="15">
        <v>6</v>
      </c>
      <c r="AT107" s="15">
        <v>6</v>
      </c>
      <c r="AU107" s="15">
        <v>6</v>
      </c>
      <c r="AV107" s="15">
        <v>6</v>
      </c>
      <c r="AW107" s="15">
        <v>6</v>
      </c>
    </row>
    <row r="108" spans="1:49">
      <c r="A108" s="88" t="s">
        <v>427</v>
      </c>
      <c r="B108" s="15" t="s">
        <v>3147</v>
      </c>
      <c r="C108" s="15">
        <v>920</v>
      </c>
      <c r="D108" s="15">
        <v>85</v>
      </c>
      <c r="E108" s="15">
        <v>3</v>
      </c>
      <c r="F108" s="15">
        <v>3.2</v>
      </c>
      <c r="G108" s="15">
        <v>32</v>
      </c>
      <c r="H108" s="15">
        <v>2301</v>
      </c>
      <c r="I108" s="15" t="s">
        <v>393</v>
      </c>
      <c r="J108" s="15">
        <v>28</v>
      </c>
      <c r="K108" s="15">
        <v>27</v>
      </c>
      <c r="L108" s="15">
        <v>27</v>
      </c>
      <c r="M108" s="15">
        <v>26</v>
      </c>
      <c r="N108" s="15">
        <v>25</v>
      </c>
      <c r="O108" s="15">
        <v>25</v>
      </c>
      <c r="P108" s="15">
        <v>24</v>
      </c>
      <c r="Q108" s="15">
        <v>23</v>
      </c>
      <c r="R108" s="15">
        <v>22</v>
      </c>
      <c r="S108" s="15">
        <v>22</v>
      </c>
      <c r="T108" s="15">
        <v>21</v>
      </c>
      <c r="U108" s="15">
        <v>20</v>
      </c>
      <c r="V108" s="15">
        <v>20</v>
      </c>
      <c r="W108" s="15">
        <v>19</v>
      </c>
      <c r="X108" s="15">
        <v>18</v>
      </c>
      <c r="Y108" s="15">
        <v>18</v>
      </c>
      <c r="Z108" s="15">
        <v>17</v>
      </c>
      <c r="AA108" s="15">
        <v>16</v>
      </c>
      <c r="AB108" s="15">
        <v>15</v>
      </c>
      <c r="AC108" s="15">
        <v>15</v>
      </c>
      <c r="AD108" s="15">
        <v>13.5</v>
      </c>
      <c r="AE108" s="15">
        <v>13</v>
      </c>
      <c r="AF108" s="15">
        <v>13</v>
      </c>
      <c r="AG108" s="15">
        <v>12.5</v>
      </c>
      <c r="AH108" s="15">
        <v>12</v>
      </c>
      <c r="AI108" s="15">
        <v>12</v>
      </c>
      <c r="AJ108" s="15">
        <v>11.5</v>
      </c>
      <c r="AK108" s="15">
        <v>11</v>
      </c>
      <c r="AL108" s="15">
        <v>10.5</v>
      </c>
      <c r="AM108" s="15">
        <v>10.5</v>
      </c>
      <c r="AN108" s="15">
        <v>10</v>
      </c>
      <c r="AO108" s="15">
        <v>9.5</v>
      </c>
      <c r="AP108" s="15">
        <v>9.5</v>
      </c>
      <c r="AQ108" s="15">
        <v>9</v>
      </c>
      <c r="AR108" s="15">
        <v>8.5</v>
      </c>
      <c r="AS108" s="15">
        <v>8.5</v>
      </c>
      <c r="AT108" s="15">
        <v>8</v>
      </c>
      <c r="AU108" s="15">
        <v>7.5</v>
      </c>
      <c r="AV108" s="15">
        <v>7</v>
      </c>
      <c r="AW108" s="15">
        <v>7</v>
      </c>
    </row>
    <row r="109" spans="1:49">
      <c r="A109" s="88" t="s">
        <v>427</v>
      </c>
      <c r="B109" s="15" t="s">
        <v>3148</v>
      </c>
      <c r="C109" s="15">
        <v>1112</v>
      </c>
      <c r="D109" s="15">
        <v>110</v>
      </c>
      <c r="E109" s="15">
        <v>4</v>
      </c>
      <c r="F109" s="15">
        <v>3.9</v>
      </c>
      <c r="G109" s="15">
        <v>38</v>
      </c>
      <c r="H109" s="15">
        <v>2308</v>
      </c>
      <c r="I109" s="15" t="s">
        <v>3057</v>
      </c>
      <c r="J109" s="15">
        <v>25</v>
      </c>
      <c r="K109" s="15">
        <v>25</v>
      </c>
      <c r="L109" s="15">
        <v>25</v>
      </c>
      <c r="M109" s="15">
        <v>24</v>
      </c>
      <c r="N109" s="15">
        <v>24</v>
      </c>
      <c r="O109" s="15">
        <v>24</v>
      </c>
      <c r="P109" s="15">
        <v>24</v>
      </c>
      <c r="Q109" s="15">
        <v>24</v>
      </c>
      <c r="R109" s="15">
        <v>24</v>
      </c>
      <c r="S109" s="15">
        <v>23</v>
      </c>
      <c r="T109" s="15">
        <v>23</v>
      </c>
      <c r="U109" s="15">
        <v>23</v>
      </c>
      <c r="V109" s="15">
        <v>23</v>
      </c>
      <c r="W109" s="15">
        <v>23</v>
      </c>
      <c r="X109" s="15">
        <v>22</v>
      </c>
      <c r="Y109" s="15">
        <v>22</v>
      </c>
      <c r="Z109" s="15">
        <v>22</v>
      </c>
      <c r="AA109" s="15">
        <v>22</v>
      </c>
      <c r="AB109" s="15">
        <v>22</v>
      </c>
      <c r="AC109" s="15">
        <v>21</v>
      </c>
      <c r="AD109" s="15">
        <v>9</v>
      </c>
      <c r="AE109" s="15">
        <v>9</v>
      </c>
      <c r="AF109" s="15">
        <v>9</v>
      </c>
      <c r="AG109" s="15">
        <v>8.5</v>
      </c>
      <c r="AH109" s="15">
        <v>8.5</v>
      </c>
      <c r="AI109" s="15">
        <v>8.5</v>
      </c>
      <c r="AJ109" s="15">
        <v>8.5</v>
      </c>
      <c r="AK109" s="15">
        <v>8.5</v>
      </c>
      <c r="AL109" s="15">
        <v>8.5</v>
      </c>
      <c r="AM109" s="15">
        <v>8</v>
      </c>
      <c r="AN109" s="15">
        <v>8</v>
      </c>
      <c r="AO109" s="15">
        <v>8</v>
      </c>
      <c r="AP109" s="15">
        <v>8</v>
      </c>
      <c r="AQ109" s="15">
        <v>8</v>
      </c>
      <c r="AR109" s="15">
        <v>8</v>
      </c>
      <c r="AS109" s="15">
        <v>8</v>
      </c>
      <c r="AT109" s="15">
        <v>8</v>
      </c>
      <c r="AU109" s="15">
        <v>8</v>
      </c>
      <c r="AV109" s="15">
        <v>8</v>
      </c>
      <c r="AW109" s="15">
        <v>7.5</v>
      </c>
    </row>
    <row r="110" spans="1:49">
      <c r="A110" s="88" t="s">
        <v>427</v>
      </c>
      <c r="B110" s="15" t="s">
        <v>3149</v>
      </c>
      <c r="C110" s="15">
        <v>1280</v>
      </c>
      <c r="D110" s="15">
        <v>55</v>
      </c>
      <c r="E110" s="15">
        <v>3</v>
      </c>
      <c r="F110" s="15">
        <v>3.7</v>
      </c>
      <c r="G110" s="15">
        <v>34</v>
      </c>
      <c r="H110" s="15">
        <v>2334</v>
      </c>
      <c r="I110" s="15" t="s">
        <v>393</v>
      </c>
      <c r="J110" s="15">
        <v>30</v>
      </c>
      <c r="K110" s="15">
        <v>30</v>
      </c>
      <c r="L110" s="15">
        <v>30</v>
      </c>
      <c r="M110" s="15">
        <v>29</v>
      </c>
      <c r="N110" s="15">
        <v>29</v>
      </c>
      <c r="O110" s="15">
        <v>29</v>
      </c>
      <c r="P110" s="15">
        <v>29</v>
      </c>
      <c r="Q110" s="15">
        <v>28</v>
      </c>
      <c r="R110" s="15">
        <v>28</v>
      </c>
      <c r="S110" s="15">
        <v>28</v>
      </c>
      <c r="T110" s="15">
        <v>28</v>
      </c>
      <c r="U110" s="15">
        <v>28</v>
      </c>
      <c r="V110" s="15">
        <v>27</v>
      </c>
      <c r="W110" s="15">
        <v>27</v>
      </c>
      <c r="X110" s="15">
        <v>27</v>
      </c>
      <c r="Y110" s="15">
        <v>27</v>
      </c>
      <c r="Z110" s="15">
        <v>26</v>
      </c>
      <c r="AA110" s="15">
        <v>26</v>
      </c>
      <c r="AB110" s="15">
        <v>26</v>
      </c>
      <c r="AC110" s="15">
        <v>26</v>
      </c>
      <c r="AD110" s="15">
        <v>14</v>
      </c>
      <c r="AE110" s="15">
        <v>14</v>
      </c>
      <c r="AF110" s="15">
        <v>14</v>
      </c>
      <c r="AG110" s="15">
        <v>14</v>
      </c>
      <c r="AH110" s="15">
        <v>14</v>
      </c>
      <c r="AI110" s="15">
        <v>14</v>
      </c>
      <c r="AJ110" s="15">
        <v>14</v>
      </c>
      <c r="AK110" s="15">
        <v>13.5</v>
      </c>
      <c r="AL110" s="15">
        <v>13.5</v>
      </c>
      <c r="AM110" s="15">
        <v>13.5</v>
      </c>
      <c r="AN110" s="15">
        <v>13.5</v>
      </c>
      <c r="AO110" s="15">
        <v>13.5</v>
      </c>
      <c r="AP110" s="15">
        <v>13</v>
      </c>
      <c r="AQ110" s="15">
        <v>13</v>
      </c>
      <c r="AR110" s="15">
        <v>13</v>
      </c>
      <c r="AS110" s="15">
        <v>13</v>
      </c>
      <c r="AT110" s="15">
        <v>12.5</v>
      </c>
      <c r="AU110" s="15">
        <v>12.5</v>
      </c>
      <c r="AV110" s="15">
        <v>12.5</v>
      </c>
      <c r="AW110" s="15">
        <v>12.5</v>
      </c>
    </row>
    <row r="111" spans="1:49">
      <c r="A111" s="88" t="s">
        <v>427</v>
      </c>
      <c r="B111" s="15" t="s">
        <v>3150</v>
      </c>
      <c r="C111" s="15">
        <v>1625</v>
      </c>
      <c r="D111" s="15">
        <v>60</v>
      </c>
      <c r="E111" s="15">
        <v>3</v>
      </c>
      <c r="F111" s="15">
        <v>4.0999999999999996</v>
      </c>
      <c r="G111" s="15">
        <v>41</v>
      </c>
      <c r="H111" s="15">
        <v>2336</v>
      </c>
      <c r="I111" s="15" t="s">
        <v>393</v>
      </c>
      <c r="J111" s="15">
        <v>36</v>
      </c>
      <c r="K111" s="15">
        <v>36</v>
      </c>
      <c r="L111" s="15">
        <v>35</v>
      </c>
      <c r="M111" s="15">
        <v>35</v>
      </c>
      <c r="N111" s="15">
        <v>35</v>
      </c>
      <c r="O111" s="15">
        <v>35</v>
      </c>
      <c r="P111" s="15">
        <v>34</v>
      </c>
      <c r="Q111" s="15">
        <v>34</v>
      </c>
      <c r="R111" s="15">
        <v>34</v>
      </c>
      <c r="S111" s="15">
        <v>34</v>
      </c>
      <c r="T111" s="15">
        <v>33</v>
      </c>
      <c r="U111" s="15">
        <v>33</v>
      </c>
      <c r="V111" s="15">
        <v>33</v>
      </c>
      <c r="W111" s="15">
        <v>32</v>
      </c>
      <c r="X111" s="15">
        <v>32</v>
      </c>
      <c r="Y111" s="15">
        <v>32</v>
      </c>
      <c r="Z111" s="15">
        <v>32</v>
      </c>
      <c r="AA111" s="15">
        <v>31</v>
      </c>
      <c r="AB111" s="15">
        <v>31</v>
      </c>
      <c r="AC111" s="15">
        <v>31</v>
      </c>
      <c r="AD111" s="15">
        <v>17</v>
      </c>
      <c r="AE111" s="15">
        <v>17</v>
      </c>
      <c r="AF111" s="15">
        <v>16.5</v>
      </c>
      <c r="AG111" s="15">
        <v>16.5</v>
      </c>
      <c r="AH111" s="15">
        <v>16.5</v>
      </c>
      <c r="AI111" s="15">
        <v>16.5</v>
      </c>
      <c r="AJ111" s="15">
        <v>16</v>
      </c>
      <c r="AK111" s="15">
        <v>16</v>
      </c>
      <c r="AL111" s="15">
        <v>16</v>
      </c>
      <c r="AM111" s="15">
        <v>16</v>
      </c>
      <c r="AN111" s="15">
        <v>16</v>
      </c>
      <c r="AO111" s="15">
        <v>16</v>
      </c>
      <c r="AP111" s="15">
        <v>16</v>
      </c>
      <c r="AQ111" s="15">
        <v>15</v>
      </c>
      <c r="AR111" s="15">
        <v>15</v>
      </c>
      <c r="AS111" s="15">
        <v>15</v>
      </c>
      <c r="AT111" s="15">
        <v>15</v>
      </c>
      <c r="AU111" s="15">
        <v>15</v>
      </c>
      <c r="AV111" s="15">
        <v>15</v>
      </c>
      <c r="AW111" s="15">
        <v>15</v>
      </c>
    </row>
    <row r="112" spans="1:49">
      <c r="A112" s="88" t="s">
        <v>427</v>
      </c>
      <c r="B112" s="15" t="s">
        <v>3151</v>
      </c>
      <c r="C112" s="15">
        <v>1890</v>
      </c>
      <c r="D112" s="15">
        <v>60</v>
      </c>
      <c r="E112" s="15">
        <v>3</v>
      </c>
      <c r="F112" s="15">
        <v>4.5999999999999996</v>
      </c>
      <c r="G112" s="15">
        <v>47</v>
      </c>
      <c r="H112" s="15">
        <v>2339</v>
      </c>
      <c r="I112" s="15" t="s">
        <v>393</v>
      </c>
      <c r="J112" s="15">
        <v>42</v>
      </c>
      <c r="K112" s="15">
        <v>42</v>
      </c>
      <c r="L112" s="15">
        <v>41</v>
      </c>
      <c r="M112" s="15">
        <v>41</v>
      </c>
      <c r="N112" s="15">
        <v>41</v>
      </c>
      <c r="O112" s="15">
        <v>40</v>
      </c>
      <c r="P112" s="15">
        <v>40</v>
      </c>
      <c r="Q112" s="15">
        <v>40</v>
      </c>
      <c r="R112" s="15">
        <v>39</v>
      </c>
      <c r="S112" s="15">
        <v>39</v>
      </c>
      <c r="T112" s="15">
        <v>39</v>
      </c>
      <c r="U112" s="15">
        <v>39</v>
      </c>
      <c r="V112" s="15">
        <v>38</v>
      </c>
      <c r="W112" s="15">
        <v>38</v>
      </c>
      <c r="X112" s="15">
        <v>38</v>
      </c>
      <c r="Y112" s="15">
        <v>37</v>
      </c>
      <c r="Z112" s="15">
        <v>37</v>
      </c>
      <c r="AA112" s="15">
        <v>37</v>
      </c>
      <c r="AB112" s="15">
        <v>36</v>
      </c>
      <c r="AC112" s="15">
        <v>36</v>
      </c>
      <c r="AD112" s="15">
        <v>20</v>
      </c>
      <c r="AE112" s="15">
        <v>20</v>
      </c>
      <c r="AF112" s="15">
        <v>19.5</v>
      </c>
      <c r="AG112" s="15">
        <v>19.5</v>
      </c>
      <c r="AH112" s="15">
        <v>19.5</v>
      </c>
      <c r="AI112" s="15">
        <v>19</v>
      </c>
      <c r="AJ112" s="15">
        <v>19</v>
      </c>
      <c r="AK112" s="15">
        <v>19</v>
      </c>
      <c r="AL112" s="15">
        <v>18.5</v>
      </c>
      <c r="AM112" s="15">
        <v>18.5</v>
      </c>
      <c r="AN112" s="15">
        <v>18.5</v>
      </c>
      <c r="AO112" s="15">
        <v>18.5</v>
      </c>
      <c r="AP112" s="15">
        <v>18</v>
      </c>
      <c r="AQ112" s="15">
        <v>18</v>
      </c>
      <c r="AR112" s="15">
        <v>18</v>
      </c>
      <c r="AS112" s="15">
        <v>17.5</v>
      </c>
      <c r="AT112" s="15">
        <v>17.5</v>
      </c>
      <c r="AU112" s="15">
        <v>17.5</v>
      </c>
      <c r="AV112" s="15">
        <v>17</v>
      </c>
      <c r="AW112" s="15">
        <v>17</v>
      </c>
    </row>
    <row r="113" spans="1:51">
      <c r="A113" s="88" t="s">
        <v>427</v>
      </c>
      <c r="B113" s="15" t="s">
        <v>3152</v>
      </c>
      <c r="C113" s="15">
        <v>3995</v>
      </c>
      <c r="D113" s="15">
        <v>175</v>
      </c>
      <c r="E113" s="15">
        <v>4</v>
      </c>
      <c r="F113" s="15">
        <v>5.9</v>
      </c>
      <c r="G113" s="15">
        <v>91</v>
      </c>
      <c r="H113" s="15">
        <v>2341</v>
      </c>
      <c r="I113" s="15" t="s">
        <v>3057</v>
      </c>
      <c r="J113" s="15">
        <v>60</v>
      </c>
      <c r="K113" s="15">
        <v>60</v>
      </c>
      <c r="L113" s="15">
        <v>59</v>
      </c>
      <c r="M113" s="15">
        <v>59</v>
      </c>
      <c r="N113" s="15">
        <v>58</v>
      </c>
      <c r="O113" s="15">
        <v>58</v>
      </c>
      <c r="P113" s="15">
        <v>57</v>
      </c>
      <c r="Q113" s="15">
        <v>57</v>
      </c>
      <c r="R113" s="15">
        <v>56</v>
      </c>
      <c r="S113" s="15">
        <v>56</v>
      </c>
      <c r="T113" s="15">
        <v>56</v>
      </c>
      <c r="U113" s="15">
        <v>55</v>
      </c>
      <c r="V113" s="15">
        <v>55</v>
      </c>
      <c r="W113" s="15">
        <v>54</v>
      </c>
      <c r="X113" s="15">
        <v>54</v>
      </c>
      <c r="Y113" s="15">
        <v>53</v>
      </c>
      <c r="Z113" s="15">
        <v>53</v>
      </c>
      <c r="AA113" s="15">
        <v>52</v>
      </c>
      <c r="AB113" s="15">
        <v>52</v>
      </c>
      <c r="AC113" s="15">
        <v>51</v>
      </c>
      <c r="AD113" s="15">
        <v>21.5</v>
      </c>
      <c r="AE113" s="15">
        <v>21.5</v>
      </c>
      <c r="AF113" s="15">
        <v>21</v>
      </c>
      <c r="AG113" s="15">
        <v>21</v>
      </c>
      <c r="AH113" s="15">
        <v>21</v>
      </c>
      <c r="AI113" s="15">
        <v>21</v>
      </c>
      <c r="AJ113" s="15">
        <v>20.5</v>
      </c>
      <c r="AK113" s="15">
        <v>20.5</v>
      </c>
      <c r="AL113" s="15">
        <v>20</v>
      </c>
      <c r="AM113" s="15">
        <v>20</v>
      </c>
      <c r="AN113" s="15">
        <v>20</v>
      </c>
      <c r="AO113" s="15">
        <v>19.5</v>
      </c>
      <c r="AP113" s="15">
        <v>19.5</v>
      </c>
      <c r="AQ113" s="15">
        <v>19</v>
      </c>
      <c r="AR113" s="15">
        <v>19</v>
      </c>
      <c r="AS113" s="15">
        <v>19</v>
      </c>
      <c r="AT113" s="15">
        <v>19</v>
      </c>
      <c r="AU113" s="15">
        <v>18.5</v>
      </c>
      <c r="AV113" s="15">
        <v>18.5</v>
      </c>
      <c r="AW113" s="15">
        <v>18</v>
      </c>
    </row>
    <row r="114" spans="1:51">
      <c r="A114" s="55" t="s">
        <v>426</v>
      </c>
      <c r="B114" s="15" t="s">
        <v>3153</v>
      </c>
      <c r="C114" s="15">
        <v>110</v>
      </c>
      <c r="D114" s="15">
        <v>2</v>
      </c>
      <c r="E114" s="15">
        <v>1</v>
      </c>
      <c r="F114" s="15">
        <v>0.2</v>
      </c>
      <c r="G114" s="15">
        <v>3</v>
      </c>
      <c r="H114" s="15">
        <v>2236</v>
      </c>
      <c r="I114" s="15" t="s">
        <v>397</v>
      </c>
      <c r="J114" s="15">
        <v>12</v>
      </c>
      <c r="K114" s="15">
        <v>11</v>
      </c>
      <c r="L114" s="15">
        <v>10</v>
      </c>
      <c r="M114" s="15">
        <v>9</v>
      </c>
      <c r="N114" s="15">
        <v>8</v>
      </c>
      <c r="O114" s="15">
        <v>7</v>
      </c>
      <c r="P114" s="15">
        <v>6</v>
      </c>
      <c r="Q114" s="15">
        <v>5</v>
      </c>
      <c r="R114" s="15">
        <v>3</v>
      </c>
      <c r="S114" s="15">
        <v>1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17</v>
      </c>
      <c r="AE114" s="15">
        <v>16</v>
      </c>
      <c r="AF114" s="15">
        <v>14</v>
      </c>
      <c r="AG114" s="15">
        <v>13</v>
      </c>
      <c r="AH114" s="15">
        <v>11.5</v>
      </c>
      <c r="AI114" s="15">
        <v>10</v>
      </c>
      <c r="AJ114" s="15">
        <v>8.5</v>
      </c>
      <c r="AK114" s="15">
        <v>7</v>
      </c>
      <c r="AL114" s="15">
        <v>4</v>
      </c>
      <c r="AM114" s="15">
        <v>1.5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Y114" s="15" t="s">
        <v>547</v>
      </c>
    </row>
    <row r="115" spans="1:51">
      <c r="A115" s="55" t="s">
        <v>426</v>
      </c>
      <c r="B115" s="15" t="s">
        <v>3154</v>
      </c>
      <c r="C115" s="15">
        <v>140</v>
      </c>
      <c r="D115" s="15">
        <v>5</v>
      </c>
      <c r="E115" s="15">
        <v>2</v>
      </c>
      <c r="F115" s="15">
        <v>0.9</v>
      </c>
      <c r="G115" s="15">
        <v>6</v>
      </c>
      <c r="H115" s="15">
        <v>2244</v>
      </c>
      <c r="I115" s="15" t="s">
        <v>395</v>
      </c>
      <c r="J115" s="15">
        <v>14</v>
      </c>
      <c r="K115" s="15">
        <v>11</v>
      </c>
      <c r="L115" s="15">
        <v>9</v>
      </c>
      <c r="M115" s="15">
        <v>8</v>
      </c>
      <c r="N115" s="15">
        <v>6</v>
      </c>
      <c r="O115" s="15">
        <v>6</v>
      </c>
      <c r="P115" s="15">
        <v>5</v>
      </c>
      <c r="Q115" s="15">
        <v>5</v>
      </c>
      <c r="R115" s="15">
        <v>4</v>
      </c>
      <c r="S115" s="15">
        <v>4</v>
      </c>
      <c r="T115" s="15">
        <v>3</v>
      </c>
      <c r="U115" s="15">
        <v>2</v>
      </c>
      <c r="V115" s="15">
        <v>1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10</v>
      </c>
      <c r="AE115" s="15">
        <v>8</v>
      </c>
      <c r="AF115" s="15">
        <v>6.5</v>
      </c>
      <c r="AG115" s="15">
        <v>6</v>
      </c>
      <c r="AH115" s="15">
        <v>4</v>
      </c>
      <c r="AI115" s="15">
        <v>4</v>
      </c>
      <c r="AJ115" s="15">
        <v>3.5</v>
      </c>
      <c r="AK115" s="15">
        <v>3.5</v>
      </c>
      <c r="AL115" s="15">
        <v>3</v>
      </c>
      <c r="AM115" s="15">
        <v>3</v>
      </c>
      <c r="AN115" s="15">
        <v>2</v>
      </c>
      <c r="AO115" s="15">
        <v>1.5</v>
      </c>
      <c r="AP115" s="15">
        <v>1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Y115" s="15" t="s">
        <v>549</v>
      </c>
    </row>
    <row r="116" spans="1:51">
      <c r="A116" s="55" t="s">
        <v>426</v>
      </c>
      <c r="B116" s="15" t="s">
        <v>3155</v>
      </c>
      <c r="C116" s="15">
        <v>160</v>
      </c>
      <c r="D116" s="15">
        <v>2</v>
      </c>
      <c r="E116" s="15">
        <v>1</v>
      </c>
      <c r="F116" s="15">
        <v>0.2</v>
      </c>
      <c r="G116" s="15">
        <v>4</v>
      </c>
      <c r="H116" s="15">
        <v>2240</v>
      </c>
      <c r="I116" s="15" t="s">
        <v>397</v>
      </c>
      <c r="J116" s="15">
        <v>14</v>
      </c>
      <c r="K116" s="15">
        <v>12</v>
      </c>
      <c r="L116" s="15">
        <v>11</v>
      </c>
      <c r="M116" s="15">
        <v>10</v>
      </c>
      <c r="N116" s="15">
        <v>9</v>
      </c>
      <c r="O116" s="15">
        <v>9</v>
      </c>
      <c r="P116" s="15">
        <v>8</v>
      </c>
      <c r="Q116" s="15">
        <v>7</v>
      </c>
      <c r="R116" s="15">
        <v>6</v>
      </c>
      <c r="S116" s="15">
        <v>5</v>
      </c>
      <c r="T116" s="15">
        <v>4</v>
      </c>
      <c r="U116" s="15">
        <v>3</v>
      </c>
      <c r="V116" s="15">
        <v>1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20</v>
      </c>
      <c r="AE116" s="15">
        <v>17</v>
      </c>
      <c r="AF116" s="15">
        <v>16</v>
      </c>
      <c r="AG116" s="15">
        <v>14</v>
      </c>
      <c r="AH116" s="15">
        <v>13</v>
      </c>
      <c r="AI116" s="15">
        <v>13</v>
      </c>
      <c r="AJ116" s="15">
        <v>11.5</v>
      </c>
      <c r="AK116" s="15">
        <v>10</v>
      </c>
      <c r="AL116" s="15">
        <v>8.5</v>
      </c>
      <c r="AM116" s="15">
        <v>7</v>
      </c>
      <c r="AN116" s="15">
        <v>6</v>
      </c>
      <c r="AO116" s="15">
        <v>4</v>
      </c>
      <c r="AP116" s="15">
        <v>1.5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Y116" s="15" t="s">
        <v>547</v>
      </c>
    </row>
    <row r="117" spans="1:51">
      <c r="A117" s="55" t="s">
        <v>426</v>
      </c>
      <c r="B117" s="15" t="s">
        <v>3156</v>
      </c>
      <c r="C117" s="15">
        <v>175</v>
      </c>
      <c r="D117" s="15">
        <v>10</v>
      </c>
      <c r="E117" s="15">
        <v>2</v>
      </c>
      <c r="F117" s="15">
        <v>1</v>
      </c>
      <c r="G117" s="15">
        <v>8</v>
      </c>
      <c r="H117" s="15">
        <v>2245</v>
      </c>
      <c r="I117" s="15" t="s">
        <v>395</v>
      </c>
      <c r="J117" s="15">
        <v>15</v>
      </c>
      <c r="K117" s="15">
        <v>12</v>
      </c>
      <c r="L117" s="15">
        <v>10</v>
      </c>
      <c r="M117" s="15">
        <v>9</v>
      </c>
      <c r="N117" s="15">
        <v>8</v>
      </c>
      <c r="O117" s="15">
        <v>7</v>
      </c>
      <c r="P117" s="15">
        <v>7</v>
      </c>
      <c r="Q117" s="15">
        <v>6</v>
      </c>
      <c r="R117" s="15">
        <v>6</v>
      </c>
      <c r="S117" s="15">
        <v>5</v>
      </c>
      <c r="T117" s="15">
        <v>5</v>
      </c>
      <c r="U117" s="15">
        <v>4</v>
      </c>
      <c r="V117" s="15">
        <v>3</v>
      </c>
      <c r="W117" s="15">
        <v>1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11</v>
      </c>
      <c r="AE117" s="15">
        <v>8.5</v>
      </c>
      <c r="AF117" s="15">
        <v>7</v>
      </c>
      <c r="AG117" s="15">
        <v>6.5</v>
      </c>
      <c r="AH117" s="15">
        <v>6</v>
      </c>
      <c r="AI117" s="15">
        <v>5</v>
      </c>
      <c r="AJ117" s="15">
        <v>5</v>
      </c>
      <c r="AK117" s="15">
        <v>4</v>
      </c>
      <c r="AL117" s="15">
        <v>4</v>
      </c>
      <c r="AM117" s="15">
        <v>3.5</v>
      </c>
      <c r="AN117" s="15">
        <v>3.5</v>
      </c>
      <c r="AO117" s="15">
        <v>3</v>
      </c>
      <c r="AP117" s="15">
        <v>2</v>
      </c>
      <c r="AQ117" s="15">
        <v>1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Y117" s="15" t="s">
        <v>551</v>
      </c>
    </row>
    <row r="118" spans="1:51">
      <c r="A118" s="55" t="s">
        <v>426</v>
      </c>
      <c r="B118" s="15" t="s">
        <v>3157</v>
      </c>
      <c r="C118" s="15">
        <v>230</v>
      </c>
      <c r="D118" s="15">
        <v>5</v>
      </c>
      <c r="E118" s="15">
        <v>1</v>
      </c>
      <c r="F118" s="15">
        <v>0.5</v>
      </c>
      <c r="G118" s="15">
        <v>5</v>
      </c>
      <c r="H118" s="15">
        <v>2241</v>
      </c>
      <c r="I118" s="15" t="s">
        <v>397</v>
      </c>
      <c r="J118" s="15">
        <v>14</v>
      </c>
      <c r="K118" s="15">
        <v>13</v>
      </c>
      <c r="L118" s="15">
        <v>12</v>
      </c>
      <c r="M118" s="15">
        <v>11</v>
      </c>
      <c r="N118" s="15">
        <v>11</v>
      </c>
      <c r="O118" s="15">
        <v>10</v>
      </c>
      <c r="P118" s="15">
        <v>9</v>
      </c>
      <c r="Q118" s="15">
        <v>9</v>
      </c>
      <c r="R118" s="15">
        <v>8</v>
      </c>
      <c r="S118" s="15">
        <v>8</v>
      </c>
      <c r="T118" s="15">
        <v>7</v>
      </c>
      <c r="U118" s="15">
        <v>6</v>
      </c>
      <c r="V118" s="15">
        <v>5</v>
      </c>
      <c r="W118" s="15">
        <v>3</v>
      </c>
      <c r="X118" s="15">
        <v>1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20</v>
      </c>
      <c r="AE118" s="15">
        <v>18.5</v>
      </c>
      <c r="AF118" s="15">
        <v>17</v>
      </c>
      <c r="AG118" s="15">
        <v>16</v>
      </c>
      <c r="AH118" s="15">
        <v>16</v>
      </c>
      <c r="AI118" s="15">
        <v>14</v>
      </c>
      <c r="AJ118" s="15">
        <v>13</v>
      </c>
      <c r="AK118" s="15">
        <v>13</v>
      </c>
      <c r="AL118" s="15">
        <v>11.5</v>
      </c>
      <c r="AM118" s="15">
        <v>11.5</v>
      </c>
      <c r="AN118" s="15">
        <v>10</v>
      </c>
      <c r="AO118" s="15">
        <v>8.5</v>
      </c>
      <c r="AP118" s="15">
        <v>7</v>
      </c>
      <c r="AQ118" s="15">
        <v>4</v>
      </c>
      <c r="AR118" s="15">
        <v>1.5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Y118" s="15" t="s">
        <v>549</v>
      </c>
    </row>
    <row r="119" spans="1:51">
      <c r="A119" s="55" t="s">
        <v>426</v>
      </c>
      <c r="B119" s="15" t="s">
        <v>3158</v>
      </c>
      <c r="C119" s="15">
        <v>235</v>
      </c>
      <c r="D119" s="15">
        <v>30</v>
      </c>
      <c r="E119" s="15">
        <v>2</v>
      </c>
      <c r="F119" s="15">
        <v>1.8</v>
      </c>
      <c r="G119" s="15">
        <v>10</v>
      </c>
      <c r="H119" s="15">
        <v>2247</v>
      </c>
      <c r="I119" s="15" t="s">
        <v>395</v>
      </c>
      <c r="J119" s="15">
        <v>15</v>
      </c>
      <c r="K119" s="15">
        <v>14</v>
      </c>
      <c r="L119" s="15">
        <v>14</v>
      </c>
      <c r="M119" s="15">
        <v>13</v>
      </c>
      <c r="N119" s="15">
        <v>12</v>
      </c>
      <c r="O119" s="15">
        <v>10</v>
      </c>
      <c r="P119" s="15">
        <v>10</v>
      </c>
      <c r="Q119" s="15">
        <v>9</v>
      </c>
      <c r="R119" s="15">
        <v>8</v>
      </c>
      <c r="S119" s="15">
        <v>8</v>
      </c>
      <c r="T119" s="15">
        <v>7</v>
      </c>
      <c r="U119" s="15">
        <v>6</v>
      </c>
      <c r="V119" s="15">
        <v>4</v>
      </c>
      <c r="W119" s="15">
        <v>2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11</v>
      </c>
      <c r="AE119" s="15">
        <v>10</v>
      </c>
      <c r="AF119" s="15">
        <v>10</v>
      </c>
      <c r="AG119" s="15">
        <v>9</v>
      </c>
      <c r="AH119" s="15">
        <v>8.5</v>
      </c>
      <c r="AI119" s="15">
        <v>7</v>
      </c>
      <c r="AJ119" s="15">
        <v>7</v>
      </c>
      <c r="AK119" s="15">
        <v>6.5</v>
      </c>
      <c r="AL119" s="15">
        <v>6</v>
      </c>
      <c r="AM119" s="15">
        <v>6</v>
      </c>
      <c r="AN119" s="15">
        <v>5</v>
      </c>
      <c r="AO119" s="15">
        <v>4</v>
      </c>
      <c r="AP119" s="15">
        <v>3</v>
      </c>
      <c r="AQ119" s="15">
        <v>1.5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Y119" s="15" t="s">
        <v>553</v>
      </c>
    </row>
    <row r="120" spans="1:51">
      <c r="A120" s="55" t="s">
        <v>426</v>
      </c>
      <c r="B120" s="15" t="s">
        <v>3159</v>
      </c>
      <c r="C120" s="15">
        <v>265</v>
      </c>
      <c r="D120" s="15">
        <v>5</v>
      </c>
      <c r="E120" s="15">
        <v>1</v>
      </c>
      <c r="F120" s="15">
        <v>0.6</v>
      </c>
      <c r="G120" s="15">
        <v>6</v>
      </c>
      <c r="H120" s="15">
        <v>2243</v>
      </c>
      <c r="I120" s="15" t="s">
        <v>397</v>
      </c>
      <c r="J120" s="15">
        <v>15</v>
      </c>
      <c r="K120" s="15">
        <v>14</v>
      </c>
      <c r="L120" s="15">
        <v>13</v>
      </c>
      <c r="M120" s="15">
        <v>12</v>
      </c>
      <c r="N120" s="15">
        <v>12</v>
      </c>
      <c r="O120" s="15">
        <v>11</v>
      </c>
      <c r="P120" s="15">
        <v>10</v>
      </c>
      <c r="Q120" s="15">
        <v>10</v>
      </c>
      <c r="R120" s="15">
        <v>10</v>
      </c>
      <c r="S120" s="15">
        <v>9</v>
      </c>
      <c r="T120" s="15">
        <v>9</v>
      </c>
      <c r="U120" s="15">
        <v>8</v>
      </c>
      <c r="V120" s="15">
        <v>7</v>
      </c>
      <c r="W120" s="15">
        <v>5</v>
      </c>
      <c r="X120" s="15">
        <v>2</v>
      </c>
      <c r="Y120" s="15">
        <v>1</v>
      </c>
      <c r="Z120" s="15">
        <v>0</v>
      </c>
      <c r="AA120" s="15">
        <v>0</v>
      </c>
      <c r="AB120" s="15">
        <v>0</v>
      </c>
      <c r="AC120" s="15">
        <v>0</v>
      </c>
      <c r="AD120" s="15">
        <v>21.5</v>
      </c>
      <c r="AE120" s="15">
        <v>20</v>
      </c>
      <c r="AF120" s="15">
        <v>18.5</v>
      </c>
      <c r="AG120" s="15">
        <v>17</v>
      </c>
      <c r="AH120" s="15">
        <v>17</v>
      </c>
      <c r="AI120" s="15">
        <v>16</v>
      </c>
      <c r="AJ120" s="15">
        <v>14</v>
      </c>
      <c r="AK120" s="15">
        <v>14</v>
      </c>
      <c r="AL120" s="15">
        <v>14</v>
      </c>
      <c r="AM120" s="15">
        <v>13</v>
      </c>
      <c r="AN120" s="15">
        <v>13</v>
      </c>
      <c r="AO120" s="15">
        <v>11.5</v>
      </c>
      <c r="AP120" s="15">
        <v>10</v>
      </c>
      <c r="AQ120" s="15">
        <v>7</v>
      </c>
      <c r="AR120" s="15">
        <v>3</v>
      </c>
      <c r="AS120" s="15">
        <v>1.5</v>
      </c>
      <c r="AT120" s="15">
        <v>0</v>
      </c>
      <c r="AU120" s="15">
        <v>0</v>
      </c>
      <c r="AV120" s="15">
        <v>0</v>
      </c>
      <c r="AW120" s="15">
        <v>0</v>
      </c>
      <c r="AY120" s="15" t="s">
        <v>549</v>
      </c>
    </row>
    <row r="121" spans="1:51">
      <c r="A121" s="55" t="s">
        <v>426</v>
      </c>
      <c r="B121" s="15" t="s">
        <v>3160</v>
      </c>
      <c r="C121" s="15">
        <v>305</v>
      </c>
      <c r="D121" s="15">
        <v>30</v>
      </c>
      <c r="E121" s="15">
        <v>2</v>
      </c>
      <c r="F121" s="15">
        <v>1.9</v>
      </c>
      <c r="G121" s="15">
        <v>12</v>
      </c>
      <c r="H121" s="15">
        <v>2246</v>
      </c>
      <c r="I121" s="15" t="s">
        <v>395</v>
      </c>
      <c r="J121" s="15">
        <v>16</v>
      </c>
      <c r="K121" s="15">
        <v>16</v>
      </c>
      <c r="L121" s="15">
        <v>15</v>
      </c>
      <c r="M121" s="15">
        <v>15</v>
      </c>
      <c r="N121" s="15">
        <v>14</v>
      </c>
      <c r="O121" s="15">
        <v>13</v>
      </c>
      <c r="P121" s="15">
        <v>13</v>
      </c>
      <c r="Q121" s="15">
        <v>12</v>
      </c>
      <c r="R121" s="15">
        <v>12</v>
      </c>
      <c r="S121" s="15">
        <v>11</v>
      </c>
      <c r="T121" s="15">
        <v>10</v>
      </c>
      <c r="U121" s="15">
        <v>9</v>
      </c>
      <c r="V121" s="15">
        <v>8</v>
      </c>
      <c r="W121" s="15">
        <v>6</v>
      </c>
      <c r="X121" s="15">
        <v>3</v>
      </c>
      <c r="Y121" s="15">
        <v>1</v>
      </c>
      <c r="Z121" s="15">
        <v>0</v>
      </c>
      <c r="AA121" s="15">
        <v>0</v>
      </c>
      <c r="AB121" s="15">
        <v>0</v>
      </c>
      <c r="AC121" s="15">
        <v>0</v>
      </c>
      <c r="AD121" s="15">
        <v>11.5</v>
      </c>
      <c r="AE121" s="15">
        <v>11.5</v>
      </c>
      <c r="AF121" s="15">
        <v>11</v>
      </c>
      <c r="AG121" s="15">
        <v>11</v>
      </c>
      <c r="AH121" s="15">
        <v>10</v>
      </c>
      <c r="AI121" s="15">
        <v>9</v>
      </c>
      <c r="AJ121" s="15">
        <v>9</v>
      </c>
      <c r="AK121" s="15">
        <v>8.5</v>
      </c>
      <c r="AL121" s="15">
        <v>8.5</v>
      </c>
      <c r="AM121" s="15">
        <v>8</v>
      </c>
      <c r="AN121" s="15">
        <v>7</v>
      </c>
      <c r="AO121" s="15">
        <v>6.5</v>
      </c>
      <c r="AP121" s="15">
        <v>6</v>
      </c>
      <c r="AQ121" s="15">
        <v>4</v>
      </c>
      <c r="AR121" s="15">
        <v>2</v>
      </c>
      <c r="AS121" s="15">
        <v>1</v>
      </c>
      <c r="AT121" s="15">
        <v>0</v>
      </c>
      <c r="AU121" s="15">
        <v>0</v>
      </c>
      <c r="AV121" s="15">
        <v>0</v>
      </c>
      <c r="AW121" s="15">
        <v>0</v>
      </c>
      <c r="AY121" s="15" t="s">
        <v>553</v>
      </c>
    </row>
    <row r="122" spans="1:51">
      <c r="A122" s="55" t="s">
        <v>426</v>
      </c>
      <c r="B122" s="15" t="s">
        <v>3161</v>
      </c>
      <c r="C122" s="15">
        <v>510</v>
      </c>
      <c r="D122" s="15">
        <v>50</v>
      </c>
      <c r="E122" s="15">
        <v>3</v>
      </c>
      <c r="F122" s="15">
        <v>1</v>
      </c>
      <c r="G122" s="15">
        <v>18</v>
      </c>
      <c r="H122" s="15">
        <v>2248</v>
      </c>
      <c r="I122" s="15" t="s">
        <v>393</v>
      </c>
      <c r="J122" s="15">
        <v>16</v>
      </c>
      <c r="K122" s="15">
        <v>16</v>
      </c>
      <c r="L122" s="15">
        <v>16</v>
      </c>
      <c r="M122" s="15">
        <v>16</v>
      </c>
      <c r="N122" s="15">
        <v>16</v>
      </c>
      <c r="O122" s="15">
        <v>15</v>
      </c>
      <c r="P122" s="15">
        <v>14</v>
      </c>
      <c r="Q122" s="15">
        <v>13</v>
      </c>
      <c r="R122" s="15">
        <v>12</v>
      </c>
      <c r="S122" s="15">
        <v>11</v>
      </c>
      <c r="T122" s="15">
        <v>11</v>
      </c>
      <c r="U122" s="15">
        <v>10</v>
      </c>
      <c r="V122" s="15">
        <v>10</v>
      </c>
      <c r="W122" s="15">
        <v>9</v>
      </c>
      <c r="X122" s="15">
        <v>6</v>
      </c>
      <c r="Y122" s="15">
        <v>4</v>
      </c>
      <c r="Z122" s="15">
        <v>2</v>
      </c>
      <c r="AA122" s="15">
        <v>0</v>
      </c>
      <c r="AB122" s="15">
        <v>0</v>
      </c>
      <c r="AC122" s="15">
        <v>0</v>
      </c>
      <c r="AD122" s="15">
        <v>7.5</v>
      </c>
      <c r="AE122" s="15">
        <v>7.5</v>
      </c>
      <c r="AF122" s="15">
        <v>7.5</v>
      </c>
      <c r="AG122" s="15">
        <v>7.5</v>
      </c>
      <c r="AH122" s="15">
        <v>7.5</v>
      </c>
      <c r="AI122" s="15">
        <v>7</v>
      </c>
      <c r="AJ122" s="15">
        <v>6.5</v>
      </c>
      <c r="AK122" s="15">
        <v>6</v>
      </c>
      <c r="AL122" s="15">
        <v>6</v>
      </c>
      <c r="AM122" s="15">
        <v>5</v>
      </c>
      <c r="AN122" s="15">
        <v>5</v>
      </c>
      <c r="AO122" s="15">
        <v>5</v>
      </c>
      <c r="AP122" s="15">
        <v>5</v>
      </c>
      <c r="AQ122" s="15">
        <v>4</v>
      </c>
      <c r="AR122" s="15">
        <v>3</v>
      </c>
      <c r="AS122" s="15">
        <v>2</v>
      </c>
      <c r="AT122" s="15">
        <v>1</v>
      </c>
      <c r="AU122" s="15">
        <v>0</v>
      </c>
      <c r="AV122" s="15">
        <v>0</v>
      </c>
      <c r="AW122" s="15">
        <v>0</v>
      </c>
      <c r="AY122" s="15" t="s">
        <v>557</v>
      </c>
    </row>
    <row r="123" spans="1:51">
      <c r="A123" s="55" t="s">
        <v>426</v>
      </c>
      <c r="B123" s="15" t="s">
        <v>3162</v>
      </c>
      <c r="C123" s="15">
        <v>300</v>
      </c>
      <c r="D123" s="15">
        <v>10</v>
      </c>
      <c r="E123" s="15">
        <v>1</v>
      </c>
      <c r="F123" s="15">
        <v>1.1000000000000001</v>
      </c>
      <c r="G123" s="15">
        <v>7</v>
      </c>
      <c r="H123" s="15">
        <v>2250</v>
      </c>
      <c r="I123" s="15" t="s">
        <v>397</v>
      </c>
      <c r="J123" s="15">
        <v>16</v>
      </c>
      <c r="K123" s="15">
        <v>15</v>
      </c>
      <c r="L123" s="15">
        <v>14</v>
      </c>
      <c r="M123" s="15">
        <v>14</v>
      </c>
      <c r="N123" s="15">
        <v>13</v>
      </c>
      <c r="O123" s="15">
        <v>13</v>
      </c>
      <c r="P123" s="15">
        <v>12</v>
      </c>
      <c r="Q123" s="15">
        <v>11</v>
      </c>
      <c r="R123" s="15">
        <v>11</v>
      </c>
      <c r="S123" s="15">
        <v>10</v>
      </c>
      <c r="T123" s="15">
        <v>10</v>
      </c>
      <c r="U123" s="15">
        <v>9</v>
      </c>
      <c r="V123" s="15">
        <v>8</v>
      </c>
      <c r="W123" s="15">
        <v>6</v>
      </c>
      <c r="X123" s="15">
        <v>3</v>
      </c>
      <c r="Y123" s="15">
        <v>2</v>
      </c>
      <c r="Z123" s="15">
        <v>1</v>
      </c>
      <c r="AA123" s="15">
        <v>0</v>
      </c>
      <c r="AB123" s="15">
        <v>0</v>
      </c>
      <c r="AC123" s="15">
        <v>0</v>
      </c>
      <c r="AD123" s="15">
        <v>23</v>
      </c>
      <c r="AE123" s="15">
        <v>21.5</v>
      </c>
      <c r="AF123" s="15">
        <v>20</v>
      </c>
      <c r="AG123" s="15">
        <v>20</v>
      </c>
      <c r="AH123" s="15">
        <v>18.5</v>
      </c>
      <c r="AI123" s="15">
        <v>18.5</v>
      </c>
      <c r="AJ123" s="15">
        <v>17</v>
      </c>
      <c r="AK123" s="15">
        <v>16</v>
      </c>
      <c r="AL123" s="15">
        <v>16</v>
      </c>
      <c r="AM123" s="15">
        <v>14</v>
      </c>
      <c r="AN123" s="15">
        <v>14</v>
      </c>
      <c r="AO123" s="15">
        <v>13</v>
      </c>
      <c r="AP123" s="15">
        <v>11.5</v>
      </c>
      <c r="AQ123" s="15">
        <v>8.5</v>
      </c>
      <c r="AR123" s="15">
        <v>4</v>
      </c>
      <c r="AS123" s="15">
        <v>3</v>
      </c>
      <c r="AT123" s="15">
        <v>1.5</v>
      </c>
      <c r="AU123" s="15">
        <v>0</v>
      </c>
      <c r="AV123" s="15">
        <v>0</v>
      </c>
      <c r="AW123" s="15">
        <v>0</v>
      </c>
      <c r="AY123" s="15" t="s">
        <v>551</v>
      </c>
    </row>
    <row r="124" spans="1:51">
      <c r="A124" s="55" t="s">
        <v>426</v>
      </c>
      <c r="B124" s="15" t="s">
        <v>3163</v>
      </c>
      <c r="C124" s="15">
        <v>380</v>
      </c>
      <c r="D124" s="15">
        <v>40</v>
      </c>
      <c r="E124" s="15">
        <v>2</v>
      </c>
      <c r="F124" s="15">
        <v>2.8</v>
      </c>
      <c r="G124" s="15">
        <v>14</v>
      </c>
      <c r="H124" s="15">
        <v>2250</v>
      </c>
      <c r="I124" s="15" t="s">
        <v>395</v>
      </c>
      <c r="J124" s="15">
        <v>16</v>
      </c>
      <c r="K124" s="15">
        <v>16</v>
      </c>
      <c r="L124" s="15">
        <v>16</v>
      </c>
      <c r="M124" s="15">
        <v>16</v>
      </c>
      <c r="N124" s="15">
        <v>16</v>
      </c>
      <c r="O124" s="15">
        <v>16</v>
      </c>
      <c r="P124" s="15">
        <v>16</v>
      </c>
      <c r="Q124" s="15">
        <v>16</v>
      </c>
      <c r="R124" s="15">
        <v>15</v>
      </c>
      <c r="S124" s="15">
        <v>14</v>
      </c>
      <c r="T124" s="15">
        <v>14</v>
      </c>
      <c r="U124" s="15">
        <v>13</v>
      </c>
      <c r="V124" s="15">
        <v>12</v>
      </c>
      <c r="W124" s="15">
        <v>11</v>
      </c>
      <c r="X124" s="15">
        <v>7</v>
      </c>
      <c r="Y124" s="15">
        <v>6</v>
      </c>
      <c r="Z124" s="15">
        <v>5</v>
      </c>
      <c r="AA124" s="15">
        <v>4</v>
      </c>
      <c r="AB124" s="15">
        <v>3</v>
      </c>
      <c r="AC124" s="15">
        <v>2</v>
      </c>
      <c r="AD124" s="15">
        <v>11.5</v>
      </c>
      <c r="AE124" s="15">
        <v>11.5</v>
      </c>
      <c r="AF124" s="15">
        <v>11.5</v>
      </c>
      <c r="AG124" s="15">
        <v>11.5</v>
      </c>
      <c r="AH124" s="15">
        <v>11.5</v>
      </c>
      <c r="AI124" s="15">
        <v>11.5</v>
      </c>
      <c r="AJ124" s="15">
        <v>11.5</v>
      </c>
      <c r="AK124" s="15">
        <v>11.5</v>
      </c>
      <c r="AL124" s="15">
        <v>11</v>
      </c>
      <c r="AM124" s="15">
        <v>10</v>
      </c>
      <c r="AN124" s="15">
        <v>10</v>
      </c>
      <c r="AO124" s="15">
        <v>9</v>
      </c>
      <c r="AP124" s="15">
        <v>8.5</v>
      </c>
      <c r="AQ124" s="15">
        <v>8</v>
      </c>
      <c r="AR124" s="15">
        <v>5</v>
      </c>
      <c r="AS124" s="15">
        <v>4</v>
      </c>
      <c r="AT124" s="15">
        <v>3.5</v>
      </c>
      <c r="AU124" s="15">
        <v>3</v>
      </c>
      <c r="AV124" s="15">
        <v>2</v>
      </c>
      <c r="AW124" s="15">
        <v>1.5</v>
      </c>
      <c r="AY124" s="15" t="s">
        <v>555</v>
      </c>
    </row>
    <row r="125" spans="1:51">
      <c r="A125" s="55" t="s">
        <v>426</v>
      </c>
      <c r="B125" s="15" t="s">
        <v>3164</v>
      </c>
      <c r="C125" s="15">
        <v>575</v>
      </c>
      <c r="D125" s="15">
        <v>50</v>
      </c>
      <c r="E125" s="15">
        <v>3</v>
      </c>
      <c r="F125" s="15">
        <v>1.8</v>
      </c>
      <c r="G125" s="15">
        <v>21</v>
      </c>
      <c r="H125" s="15">
        <v>2251</v>
      </c>
      <c r="I125" s="15" t="s">
        <v>393</v>
      </c>
      <c r="J125" s="15">
        <v>16</v>
      </c>
      <c r="K125" s="15">
        <v>16</v>
      </c>
      <c r="L125" s="15">
        <v>16</v>
      </c>
      <c r="M125" s="15">
        <v>16</v>
      </c>
      <c r="N125" s="15">
        <v>16</v>
      </c>
      <c r="O125" s="15">
        <v>16</v>
      </c>
      <c r="P125" s="15">
        <v>16</v>
      </c>
      <c r="Q125" s="15">
        <v>16</v>
      </c>
      <c r="R125" s="15">
        <v>15</v>
      </c>
      <c r="S125" s="15">
        <v>14</v>
      </c>
      <c r="T125" s="15">
        <v>14</v>
      </c>
      <c r="U125" s="15">
        <v>13</v>
      </c>
      <c r="V125" s="15">
        <v>12</v>
      </c>
      <c r="W125" s="15">
        <v>11</v>
      </c>
      <c r="X125" s="15">
        <v>7</v>
      </c>
      <c r="Y125" s="15">
        <v>6</v>
      </c>
      <c r="Z125" s="15">
        <v>5</v>
      </c>
      <c r="AA125" s="15">
        <v>4</v>
      </c>
      <c r="AB125" s="15">
        <v>3</v>
      </c>
      <c r="AC125" s="15">
        <v>2</v>
      </c>
      <c r="AD125" s="15">
        <v>7.5</v>
      </c>
      <c r="AE125" s="15">
        <v>7.5</v>
      </c>
      <c r="AF125" s="15">
        <v>7.5</v>
      </c>
      <c r="AG125" s="15">
        <v>7.5</v>
      </c>
      <c r="AH125" s="15">
        <v>7.5</v>
      </c>
      <c r="AI125" s="15">
        <v>7.5</v>
      </c>
      <c r="AJ125" s="15">
        <v>7.5</v>
      </c>
      <c r="AK125" s="15">
        <v>7.5</v>
      </c>
      <c r="AL125" s="15">
        <v>7</v>
      </c>
      <c r="AM125" s="15">
        <v>6.5</v>
      </c>
      <c r="AN125" s="15">
        <v>6.5</v>
      </c>
      <c r="AO125" s="15">
        <v>6</v>
      </c>
      <c r="AP125" s="15">
        <v>6</v>
      </c>
      <c r="AQ125" s="15">
        <v>5</v>
      </c>
      <c r="AR125" s="15">
        <v>3.5</v>
      </c>
      <c r="AS125" s="15">
        <v>3</v>
      </c>
      <c r="AT125" s="15">
        <v>2.5</v>
      </c>
      <c r="AU125" s="15">
        <v>2</v>
      </c>
      <c r="AV125" s="15">
        <v>1.5</v>
      </c>
      <c r="AW125" s="15">
        <v>1</v>
      </c>
      <c r="AY125" s="15" t="s">
        <v>557</v>
      </c>
    </row>
    <row r="126" spans="1:51">
      <c r="A126" s="55" t="s">
        <v>426</v>
      </c>
      <c r="B126" s="15" t="s">
        <v>3165</v>
      </c>
      <c r="C126" s="15">
        <v>330</v>
      </c>
      <c r="D126" s="15">
        <v>10</v>
      </c>
      <c r="E126" s="15">
        <v>1</v>
      </c>
      <c r="F126" s="15">
        <v>1</v>
      </c>
      <c r="G126" s="15">
        <v>8</v>
      </c>
      <c r="H126" s="15">
        <v>2253</v>
      </c>
      <c r="I126" s="15" t="s">
        <v>397</v>
      </c>
      <c r="J126" s="15">
        <v>16</v>
      </c>
      <c r="K126" s="15">
        <v>16</v>
      </c>
      <c r="L126" s="15">
        <v>16</v>
      </c>
      <c r="M126" s="15">
        <v>16</v>
      </c>
      <c r="N126" s="15">
        <v>15</v>
      </c>
      <c r="O126" s="15">
        <v>14</v>
      </c>
      <c r="P126" s="15">
        <v>13</v>
      </c>
      <c r="Q126" s="15">
        <v>12</v>
      </c>
      <c r="R126" s="15">
        <v>12</v>
      </c>
      <c r="S126" s="15">
        <v>11</v>
      </c>
      <c r="T126" s="15">
        <v>11</v>
      </c>
      <c r="U126" s="15">
        <v>10</v>
      </c>
      <c r="V126" s="15">
        <v>9</v>
      </c>
      <c r="W126" s="15">
        <v>8</v>
      </c>
      <c r="X126" s="15">
        <v>5</v>
      </c>
      <c r="Y126" s="15">
        <v>3</v>
      </c>
      <c r="Z126" s="15">
        <v>2</v>
      </c>
      <c r="AA126" s="15">
        <v>1</v>
      </c>
      <c r="AB126" s="15">
        <v>0</v>
      </c>
      <c r="AC126" s="15">
        <v>0</v>
      </c>
      <c r="AD126" s="15">
        <v>23</v>
      </c>
      <c r="AE126" s="15">
        <v>23</v>
      </c>
      <c r="AF126" s="15">
        <v>23</v>
      </c>
      <c r="AG126" s="15">
        <v>23</v>
      </c>
      <c r="AH126" s="15">
        <v>21.5</v>
      </c>
      <c r="AI126" s="15">
        <v>20</v>
      </c>
      <c r="AJ126" s="15">
        <v>18.5</v>
      </c>
      <c r="AK126" s="15">
        <v>17</v>
      </c>
      <c r="AL126" s="15">
        <v>17</v>
      </c>
      <c r="AM126" s="15">
        <v>16</v>
      </c>
      <c r="AN126" s="15">
        <v>16</v>
      </c>
      <c r="AO126" s="15">
        <v>14</v>
      </c>
      <c r="AP126" s="15">
        <v>13</v>
      </c>
      <c r="AQ126" s="15">
        <v>11.5</v>
      </c>
      <c r="AR126" s="15">
        <v>7</v>
      </c>
      <c r="AS126" s="15">
        <v>4</v>
      </c>
      <c r="AT126" s="15">
        <v>3</v>
      </c>
      <c r="AU126" s="15">
        <v>1.5</v>
      </c>
      <c r="AV126" s="15">
        <v>0</v>
      </c>
      <c r="AW126" s="15">
        <v>0</v>
      </c>
      <c r="AY126" s="15" t="s">
        <v>551</v>
      </c>
    </row>
    <row r="127" spans="1:51">
      <c r="A127" s="55" t="s">
        <v>426</v>
      </c>
      <c r="B127" s="15" t="s">
        <v>3166</v>
      </c>
      <c r="C127" s="15">
        <v>415</v>
      </c>
      <c r="D127" s="15">
        <v>40</v>
      </c>
      <c r="E127" s="15">
        <v>2</v>
      </c>
      <c r="F127" s="15">
        <v>2.9</v>
      </c>
      <c r="G127" s="15">
        <v>16</v>
      </c>
      <c r="H127" s="15">
        <v>2253</v>
      </c>
      <c r="I127" s="15" t="s">
        <v>395</v>
      </c>
      <c r="J127" s="15">
        <v>16</v>
      </c>
      <c r="K127" s="15">
        <v>16</v>
      </c>
      <c r="L127" s="15">
        <v>16</v>
      </c>
      <c r="M127" s="15">
        <v>16</v>
      </c>
      <c r="N127" s="15">
        <v>16</v>
      </c>
      <c r="O127" s="15">
        <v>16</v>
      </c>
      <c r="P127" s="15">
        <v>16</v>
      </c>
      <c r="Q127" s="15">
        <v>16</v>
      </c>
      <c r="R127" s="15">
        <v>16</v>
      </c>
      <c r="S127" s="15">
        <v>16</v>
      </c>
      <c r="T127" s="15">
        <v>16</v>
      </c>
      <c r="U127" s="15">
        <v>16</v>
      </c>
      <c r="V127" s="15">
        <v>15</v>
      </c>
      <c r="W127" s="15">
        <v>14</v>
      </c>
      <c r="X127" s="15">
        <v>12</v>
      </c>
      <c r="Y127" s="15">
        <v>11</v>
      </c>
      <c r="Z127" s="15">
        <v>9</v>
      </c>
      <c r="AA127" s="15">
        <v>8</v>
      </c>
      <c r="AB127" s="15">
        <v>7</v>
      </c>
      <c r="AC127" s="15">
        <v>6</v>
      </c>
      <c r="AD127" s="15">
        <v>11.5</v>
      </c>
      <c r="AE127" s="15">
        <v>11.5</v>
      </c>
      <c r="AF127" s="15">
        <v>11.5</v>
      </c>
      <c r="AG127" s="15">
        <v>11.5</v>
      </c>
      <c r="AH127" s="15">
        <v>11.5</v>
      </c>
      <c r="AI127" s="15">
        <v>11.5</v>
      </c>
      <c r="AJ127" s="15">
        <v>11.5</v>
      </c>
      <c r="AK127" s="15">
        <v>11.5</v>
      </c>
      <c r="AL127" s="15">
        <v>11.5</v>
      </c>
      <c r="AM127" s="15">
        <v>11.5</v>
      </c>
      <c r="AN127" s="15">
        <v>11.5</v>
      </c>
      <c r="AO127" s="15">
        <v>11.5</v>
      </c>
      <c r="AP127" s="15">
        <v>11</v>
      </c>
      <c r="AQ127" s="15">
        <v>10</v>
      </c>
      <c r="AR127" s="15">
        <v>8.5</v>
      </c>
      <c r="AS127" s="15">
        <v>8</v>
      </c>
      <c r="AT127" s="15">
        <v>6.5</v>
      </c>
      <c r="AU127" s="15">
        <v>6</v>
      </c>
      <c r="AV127" s="15">
        <v>5</v>
      </c>
      <c r="AW127" s="15">
        <v>4</v>
      </c>
      <c r="AY127" s="15" t="s">
        <v>555</v>
      </c>
    </row>
    <row r="128" spans="1:51">
      <c r="A128" s="55" t="s">
        <v>426</v>
      </c>
      <c r="B128" s="15" t="s">
        <v>3167</v>
      </c>
      <c r="C128" s="15">
        <v>615</v>
      </c>
      <c r="D128" s="15">
        <v>70</v>
      </c>
      <c r="E128" s="15">
        <v>3</v>
      </c>
      <c r="F128" s="15">
        <v>3.1</v>
      </c>
      <c r="G128" s="15">
        <v>24</v>
      </c>
      <c r="H128" s="15">
        <v>2253</v>
      </c>
      <c r="I128" s="15" t="s">
        <v>393</v>
      </c>
      <c r="J128" s="15">
        <v>16</v>
      </c>
      <c r="K128" s="15">
        <v>16</v>
      </c>
      <c r="L128" s="15">
        <v>16</v>
      </c>
      <c r="M128" s="15">
        <v>16</v>
      </c>
      <c r="N128" s="15">
        <v>16</v>
      </c>
      <c r="O128" s="15">
        <v>16</v>
      </c>
      <c r="P128" s="15">
        <v>16</v>
      </c>
      <c r="Q128" s="15">
        <v>16</v>
      </c>
      <c r="R128" s="15">
        <v>16</v>
      </c>
      <c r="S128" s="15">
        <v>16</v>
      </c>
      <c r="T128" s="15">
        <v>16</v>
      </c>
      <c r="U128" s="15">
        <v>15</v>
      </c>
      <c r="V128" s="15">
        <v>14</v>
      </c>
      <c r="W128" s="15">
        <v>12</v>
      </c>
      <c r="X128" s="15">
        <v>8</v>
      </c>
      <c r="Y128" s="15">
        <v>7</v>
      </c>
      <c r="Z128" s="15">
        <v>6</v>
      </c>
      <c r="AA128" s="15">
        <v>5</v>
      </c>
      <c r="AB128" s="15">
        <v>4</v>
      </c>
      <c r="AC128" s="15">
        <v>3</v>
      </c>
      <c r="AD128" s="15">
        <v>7.5</v>
      </c>
      <c r="AE128" s="15">
        <v>7.5</v>
      </c>
      <c r="AF128" s="15">
        <v>7.5</v>
      </c>
      <c r="AG128" s="15">
        <v>7.5</v>
      </c>
      <c r="AH128" s="15">
        <v>7.5</v>
      </c>
      <c r="AI128" s="15">
        <v>7.5</v>
      </c>
      <c r="AJ128" s="15">
        <v>7.5</v>
      </c>
      <c r="AK128" s="15">
        <v>7.5</v>
      </c>
      <c r="AL128" s="15">
        <v>7.5</v>
      </c>
      <c r="AM128" s="15">
        <v>7.5</v>
      </c>
      <c r="AN128" s="15">
        <v>7.5</v>
      </c>
      <c r="AO128" s="15">
        <v>7</v>
      </c>
      <c r="AP128" s="15">
        <v>6.5</v>
      </c>
      <c r="AQ128" s="15">
        <v>6</v>
      </c>
      <c r="AR128" s="15">
        <v>4</v>
      </c>
      <c r="AS128" s="15">
        <v>3.5</v>
      </c>
      <c r="AT128" s="15">
        <v>3</v>
      </c>
      <c r="AU128" s="15">
        <v>2.5</v>
      </c>
      <c r="AV128" s="15">
        <v>2</v>
      </c>
      <c r="AW128" s="15">
        <v>1.5</v>
      </c>
      <c r="AY128" s="15" t="s">
        <v>560</v>
      </c>
    </row>
    <row r="129" spans="1:51">
      <c r="A129" s="55" t="s">
        <v>426</v>
      </c>
      <c r="B129" s="15" t="s">
        <v>3168</v>
      </c>
      <c r="C129" s="15">
        <v>845</v>
      </c>
      <c r="D129" s="15">
        <v>90</v>
      </c>
      <c r="E129" s="15">
        <v>4</v>
      </c>
      <c r="F129" s="15">
        <v>2.1</v>
      </c>
      <c r="G129" s="15">
        <v>32</v>
      </c>
      <c r="H129" s="15">
        <v>2257</v>
      </c>
      <c r="I129" s="15" t="s">
        <v>3057</v>
      </c>
      <c r="J129" s="15">
        <v>16</v>
      </c>
      <c r="K129" s="15">
        <v>16</v>
      </c>
      <c r="L129" s="15">
        <v>16</v>
      </c>
      <c r="M129" s="15">
        <v>16</v>
      </c>
      <c r="N129" s="15">
        <v>16</v>
      </c>
      <c r="O129" s="15">
        <v>16</v>
      </c>
      <c r="P129" s="15">
        <v>16</v>
      </c>
      <c r="Q129" s="15">
        <v>16</v>
      </c>
      <c r="R129" s="15">
        <v>16</v>
      </c>
      <c r="S129" s="15">
        <v>16</v>
      </c>
      <c r="T129" s="15">
        <v>16</v>
      </c>
      <c r="U129" s="15">
        <v>16</v>
      </c>
      <c r="V129" s="15">
        <v>16</v>
      </c>
      <c r="W129" s="15">
        <v>15</v>
      </c>
      <c r="X129" s="15">
        <v>14</v>
      </c>
      <c r="Y129" s="15">
        <v>13</v>
      </c>
      <c r="Z129" s="15">
        <v>12</v>
      </c>
      <c r="AA129" s="15">
        <v>11</v>
      </c>
      <c r="AB129" s="15">
        <v>10</v>
      </c>
      <c r="AC129" s="15">
        <v>9</v>
      </c>
      <c r="AD129" s="15">
        <v>6</v>
      </c>
      <c r="AE129" s="15">
        <v>6</v>
      </c>
      <c r="AF129" s="15">
        <v>6</v>
      </c>
      <c r="AG129" s="15">
        <v>6</v>
      </c>
      <c r="AH129" s="15">
        <v>6</v>
      </c>
      <c r="AI129" s="15">
        <v>6</v>
      </c>
      <c r="AJ129" s="15">
        <v>6</v>
      </c>
      <c r="AK129" s="15">
        <v>6</v>
      </c>
      <c r="AL129" s="15">
        <v>6</v>
      </c>
      <c r="AM129" s="15">
        <v>6</v>
      </c>
      <c r="AN129" s="15">
        <v>6</v>
      </c>
      <c r="AO129" s="15">
        <v>6</v>
      </c>
      <c r="AP129" s="15">
        <v>6</v>
      </c>
      <c r="AQ129" s="15">
        <v>5.5</v>
      </c>
      <c r="AR129" s="15">
        <v>5</v>
      </c>
      <c r="AS129" s="15">
        <v>4.5</v>
      </c>
      <c r="AT129" s="15">
        <v>4</v>
      </c>
      <c r="AU129" s="15">
        <v>4</v>
      </c>
      <c r="AV129" s="15">
        <v>3.5</v>
      </c>
      <c r="AW129" s="15">
        <v>3</v>
      </c>
      <c r="AY129" s="15" t="s">
        <v>563</v>
      </c>
    </row>
    <row r="130" spans="1:51">
      <c r="A130" s="55" t="s">
        <v>426</v>
      </c>
      <c r="B130" s="15" t="s">
        <v>3169</v>
      </c>
      <c r="C130" s="15">
        <v>1245</v>
      </c>
      <c r="D130" s="15">
        <v>130</v>
      </c>
      <c r="E130" s="15">
        <v>4</v>
      </c>
      <c r="F130" s="15">
        <v>4.5</v>
      </c>
      <c r="G130" s="15">
        <v>45</v>
      </c>
      <c r="H130" s="15">
        <v>2292</v>
      </c>
      <c r="I130" s="15" t="s">
        <v>3057</v>
      </c>
      <c r="J130" s="15">
        <v>30</v>
      </c>
      <c r="K130" s="15">
        <v>30</v>
      </c>
      <c r="L130" s="15">
        <v>30</v>
      </c>
      <c r="M130" s="15">
        <v>30</v>
      </c>
      <c r="N130" s="15">
        <v>30</v>
      </c>
      <c r="O130" s="15">
        <v>30</v>
      </c>
      <c r="P130" s="15">
        <v>30</v>
      </c>
      <c r="Q130" s="15">
        <v>30</v>
      </c>
      <c r="R130" s="15">
        <v>30</v>
      </c>
      <c r="S130" s="15">
        <v>30</v>
      </c>
      <c r="T130" s="15">
        <v>30</v>
      </c>
      <c r="U130" s="15">
        <v>30</v>
      </c>
      <c r="V130" s="15">
        <v>30</v>
      </c>
      <c r="W130" s="15">
        <v>30</v>
      </c>
      <c r="X130" s="15">
        <v>28</v>
      </c>
      <c r="Y130" s="15">
        <v>28</v>
      </c>
      <c r="Z130" s="15">
        <v>26</v>
      </c>
      <c r="AA130" s="15">
        <v>26</v>
      </c>
      <c r="AB130" s="15">
        <v>24</v>
      </c>
      <c r="AC130" s="15">
        <v>24</v>
      </c>
      <c r="AD130" s="15">
        <v>11</v>
      </c>
      <c r="AE130" s="15">
        <v>11</v>
      </c>
      <c r="AF130" s="15">
        <v>11</v>
      </c>
      <c r="AG130" s="15">
        <v>11</v>
      </c>
      <c r="AH130" s="15">
        <v>11</v>
      </c>
      <c r="AI130" s="15">
        <v>11</v>
      </c>
      <c r="AJ130" s="15">
        <v>11</v>
      </c>
      <c r="AK130" s="15">
        <v>11</v>
      </c>
      <c r="AL130" s="15">
        <v>11</v>
      </c>
      <c r="AM130" s="15">
        <v>11</v>
      </c>
      <c r="AN130" s="15">
        <v>11</v>
      </c>
      <c r="AO130" s="15">
        <v>11</v>
      </c>
      <c r="AP130" s="15">
        <v>11</v>
      </c>
      <c r="AQ130" s="15">
        <v>11</v>
      </c>
      <c r="AR130" s="15">
        <v>10</v>
      </c>
      <c r="AS130" s="15">
        <v>10</v>
      </c>
      <c r="AT130" s="15">
        <v>9</v>
      </c>
      <c r="AU130" s="15">
        <v>9</v>
      </c>
      <c r="AV130" s="15">
        <v>8.5</v>
      </c>
      <c r="AW130" s="15">
        <v>8.5</v>
      </c>
      <c r="AY130" s="15" t="s">
        <v>3832</v>
      </c>
    </row>
    <row r="131" spans="1:51">
      <c r="A131" s="55" t="s">
        <v>426</v>
      </c>
      <c r="B131" s="15" t="s">
        <v>3170</v>
      </c>
      <c r="C131" s="15">
        <v>1875</v>
      </c>
      <c r="D131" s="15">
        <v>150</v>
      </c>
      <c r="E131" s="15">
        <v>3</v>
      </c>
      <c r="F131" s="15">
        <v>4.8</v>
      </c>
      <c r="G131" s="15">
        <v>45</v>
      </c>
      <c r="H131" s="15">
        <v>2296</v>
      </c>
      <c r="I131" s="15" t="s">
        <v>393</v>
      </c>
      <c r="J131" s="15">
        <v>40</v>
      </c>
      <c r="K131" s="15">
        <v>40</v>
      </c>
      <c r="L131" s="15">
        <v>40</v>
      </c>
      <c r="M131" s="15">
        <v>40</v>
      </c>
      <c r="N131" s="15">
        <v>40</v>
      </c>
      <c r="O131" s="15">
        <v>40</v>
      </c>
      <c r="P131" s="15">
        <v>40</v>
      </c>
      <c r="Q131" s="15">
        <v>40</v>
      </c>
      <c r="R131" s="15">
        <v>40</v>
      </c>
      <c r="S131" s="15">
        <v>40</v>
      </c>
      <c r="T131" s="15">
        <v>40</v>
      </c>
      <c r="U131" s="15">
        <v>40</v>
      </c>
      <c r="V131" s="15">
        <v>40</v>
      </c>
      <c r="W131" s="15">
        <v>40</v>
      </c>
      <c r="X131" s="15">
        <v>38</v>
      </c>
      <c r="Y131" s="15">
        <v>38</v>
      </c>
      <c r="Z131" s="15">
        <v>36</v>
      </c>
      <c r="AA131" s="15">
        <v>36</v>
      </c>
      <c r="AB131" s="15">
        <v>34</v>
      </c>
      <c r="AC131" s="15">
        <v>34</v>
      </c>
      <c r="AD131" s="15">
        <v>19</v>
      </c>
      <c r="AE131" s="15">
        <v>19</v>
      </c>
      <c r="AF131" s="15">
        <v>19</v>
      </c>
      <c r="AG131" s="15">
        <v>19</v>
      </c>
      <c r="AH131" s="15">
        <v>19</v>
      </c>
      <c r="AI131" s="15">
        <v>19</v>
      </c>
      <c r="AJ131" s="15">
        <v>19</v>
      </c>
      <c r="AK131" s="15">
        <v>19</v>
      </c>
      <c r="AL131" s="15">
        <v>19</v>
      </c>
      <c r="AM131" s="15">
        <v>19</v>
      </c>
      <c r="AN131" s="15">
        <v>19</v>
      </c>
      <c r="AO131" s="15">
        <v>19</v>
      </c>
      <c r="AP131" s="15">
        <v>19</v>
      </c>
      <c r="AQ131" s="15">
        <v>19</v>
      </c>
      <c r="AR131" s="15">
        <v>18</v>
      </c>
      <c r="AS131" s="15">
        <v>18</v>
      </c>
      <c r="AT131" s="15">
        <v>17</v>
      </c>
      <c r="AU131" s="15">
        <v>17</v>
      </c>
      <c r="AV131" s="15">
        <v>16</v>
      </c>
      <c r="AW131" s="15">
        <v>16</v>
      </c>
      <c r="AY131" s="15" t="s">
        <v>565</v>
      </c>
    </row>
    <row r="132" spans="1:51">
      <c r="A132" s="55" t="s">
        <v>426</v>
      </c>
      <c r="B132" s="15" t="s">
        <v>3171</v>
      </c>
      <c r="C132" s="15">
        <v>1060</v>
      </c>
      <c r="D132" s="15">
        <v>90</v>
      </c>
      <c r="E132" s="15">
        <v>4</v>
      </c>
      <c r="F132" s="15">
        <v>2.5</v>
      </c>
      <c r="G132" s="15">
        <v>30</v>
      </c>
      <c r="H132" s="15">
        <v>2284</v>
      </c>
      <c r="I132" s="15" t="s">
        <v>3057</v>
      </c>
      <c r="J132" s="15">
        <v>20</v>
      </c>
      <c r="K132" s="15">
        <v>20</v>
      </c>
      <c r="L132" s="15">
        <v>20</v>
      </c>
      <c r="M132" s="15">
        <v>20</v>
      </c>
      <c r="N132" s="15">
        <v>20</v>
      </c>
      <c r="O132" s="15">
        <v>20</v>
      </c>
      <c r="P132" s="15">
        <v>20</v>
      </c>
      <c r="Q132" s="15">
        <v>20</v>
      </c>
      <c r="R132" s="15">
        <v>20</v>
      </c>
      <c r="S132" s="15">
        <v>20</v>
      </c>
      <c r="T132" s="15">
        <v>20</v>
      </c>
      <c r="U132" s="15">
        <v>20</v>
      </c>
      <c r="V132" s="15">
        <v>20</v>
      </c>
      <c r="W132" s="15">
        <v>20</v>
      </c>
      <c r="X132" s="15">
        <v>20</v>
      </c>
      <c r="Y132" s="15">
        <v>20</v>
      </c>
      <c r="Z132" s="15">
        <v>20</v>
      </c>
      <c r="AA132" s="15">
        <v>19</v>
      </c>
      <c r="AB132" s="15">
        <v>19</v>
      </c>
      <c r="AC132" s="15">
        <v>19</v>
      </c>
      <c r="AD132" s="15">
        <v>7</v>
      </c>
      <c r="AE132" s="15">
        <v>7</v>
      </c>
      <c r="AF132" s="15">
        <v>7</v>
      </c>
      <c r="AG132" s="15">
        <v>7</v>
      </c>
      <c r="AH132" s="15">
        <v>7</v>
      </c>
      <c r="AI132" s="15">
        <v>7</v>
      </c>
      <c r="AJ132" s="15">
        <v>7</v>
      </c>
      <c r="AK132" s="15">
        <v>7</v>
      </c>
      <c r="AL132" s="15">
        <v>7</v>
      </c>
      <c r="AM132" s="15">
        <v>7</v>
      </c>
      <c r="AN132" s="15">
        <v>7</v>
      </c>
      <c r="AO132" s="15">
        <v>7</v>
      </c>
      <c r="AP132" s="15">
        <v>7</v>
      </c>
      <c r="AQ132" s="15">
        <v>7</v>
      </c>
      <c r="AR132" s="15">
        <v>7</v>
      </c>
      <c r="AS132" s="15">
        <v>7</v>
      </c>
      <c r="AT132" s="15">
        <v>7</v>
      </c>
      <c r="AU132" s="15">
        <v>7</v>
      </c>
      <c r="AV132" s="15">
        <v>7</v>
      </c>
      <c r="AW132" s="15">
        <v>7</v>
      </c>
      <c r="AY132" s="15" t="s">
        <v>563</v>
      </c>
    </row>
    <row r="133" spans="1:51">
      <c r="A133" s="55" t="s">
        <v>426</v>
      </c>
      <c r="B133" s="15" t="s">
        <v>3172</v>
      </c>
      <c r="C133" s="15">
        <v>3350</v>
      </c>
      <c r="D133" s="15">
        <v>180</v>
      </c>
      <c r="E133" s="15">
        <v>4</v>
      </c>
      <c r="F133" s="15">
        <v>5.2</v>
      </c>
      <c r="G133" s="15">
        <v>68</v>
      </c>
      <c r="H133" s="15">
        <v>2337</v>
      </c>
      <c r="I133" s="15" t="s">
        <v>3057</v>
      </c>
      <c r="J133" s="15">
        <v>45</v>
      </c>
      <c r="K133" s="15">
        <v>45</v>
      </c>
      <c r="L133" s="15">
        <v>45</v>
      </c>
      <c r="M133" s="15">
        <v>45</v>
      </c>
      <c r="N133" s="15">
        <v>45</v>
      </c>
      <c r="O133" s="15">
        <v>45</v>
      </c>
      <c r="P133" s="15">
        <v>45</v>
      </c>
      <c r="Q133" s="15">
        <v>45</v>
      </c>
      <c r="R133" s="15">
        <v>45</v>
      </c>
      <c r="S133" s="15">
        <v>45</v>
      </c>
      <c r="T133" s="15">
        <v>45</v>
      </c>
      <c r="U133" s="15">
        <v>45</v>
      </c>
      <c r="V133" s="15">
        <v>45</v>
      </c>
      <c r="W133" s="15">
        <v>44</v>
      </c>
      <c r="X133" s="15">
        <v>44</v>
      </c>
      <c r="Y133" s="15">
        <v>44</v>
      </c>
      <c r="Z133" s="15">
        <v>44</v>
      </c>
      <c r="AA133" s="15">
        <v>44</v>
      </c>
      <c r="AB133" s="15">
        <v>44</v>
      </c>
      <c r="AC133" s="15">
        <v>44</v>
      </c>
      <c r="AD133" s="15">
        <v>16</v>
      </c>
      <c r="AE133" s="15">
        <v>16</v>
      </c>
      <c r="AF133" s="15">
        <v>16</v>
      </c>
      <c r="AG133" s="15">
        <v>16</v>
      </c>
      <c r="AH133" s="15">
        <v>16</v>
      </c>
      <c r="AI133" s="15">
        <v>16</v>
      </c>
      <c r="AJ133" s="15">
        <v>16</v>
      </c>
      <c r="AK133" s="15">
        <v>16</v>
      </c>
      <c r="AL133" s="15">
        <v>16</v>
      </c>
      <c r="AM133" s="15">
        <v>16</v>
      </c>
      <c r="AN133" s="15">
        <v>16</v>
      </c>
      <c r="AO133" s="15">
        <v>16</v>
      </c>
      <c r="AP133" s="15">
        <v>16</v>
      </c>
      <c r="AQ133" s="15">
        <v>16</v>
      </c>
      <c r="AR133" s="15">
        <v>16</v>
      </c>
      <c r="AS133" s="15">
        <v>16</v>
      </c>
      <c r="AT133" s="15">
        <v>16</v>
      </c>
      <c r="AU133" s="15">
        <v>16</v>
      </c>
      <c r="AV133" s="15">
        <v>16</v>
      </c>
      <c r="AW133" s="15">
        <v>16</v>
      </c>
      <c r="AY133" s="15" t="s">
        <v>3833</v>
      </c>
    </row>
    <row r="134" spans="1:51">
      <c r="A134" s="55" t="s">
        <v>426</v>
      </c>
      <c r="B134" s="15" t="s">
        <v>3173</v>
      </c>
      <c r="C134" s="15">
        <v>2960</v>
      </c>
      <c r="D134" s="15">
        <v>210</v>
      </c>
      <c r="E134" s="15">
        <v>4</v>
      </c>
      <c r="F134" s="15">
        <v>5.6</v>
      </c>
      <c r="G134" s="15">
        <v>75</v>
      </c>
      <c r="H134" s="15">
        <v>2354</v>
      </c>
      <c r="I134" s="15" t="s">
        <v>3057</v>
      </c>
      <c r="J134" s="15">
        <v>50</v>
      </c>
      <c r="K134" s="15">
        <v>50</v>
      </c>
      <c r="L134" s="15">
        <v>50</v>
      </c>
      <c r="M134" s="15">
        <v>50</v>
      </c>
      <c r="N134" s="15">
        <v>50</v>
      </c>
      <c r="O134" s="15">
        <v>50</v>
      </c>
      <c r="P134" s="15">
        <v>50</v>
      </c>
      <c r="Q134" s="15">
        <v>50</v>
      </c>
      <c r="R134" s="15">
        <v>50</v>
      </c>
      <c r="S134" s="15">
        <v>50</v>
      </c>
      <c r="T134" s="15">
        <v>50</v>
      </c>
      <c r="U134" s="15">
        <v>50</v>
      </c>
      <c r="V134" s="15">
        <v>50</v>
      </c>
      <c r="W134" s="15">
        <v>50</v>
      </c>
      <c r="X134" s="15">
        <v>50</v>
      </c>
      <c r="Y134" s="15">
        <v>50</v>
      </c>
      <c r="Z134" s="15">
        <v>50</v>
      </c>
      <c r="AA134" s="15">
        <v>50</v>
      </c>
      <c r="AB134" s="15">
        <v>49</v>
      </c>
      <c r="AC134" s="15">
        <v>49</v>
      </c>
      <c r="AD134" s="15">
        <v>18</v>
      </c>
      <c r="AE134" s="15">
        <v>18</v>
      </c>
      <c r="AF134" s="15">
        <v>18</v>
      </c>
      <c r="AG134" s="15">
        <v>18</v>
      </c>
      <c r="AH134" s="15">
        <v>18</v>
      </c>
      <c r="AI134" s="15">
        <v>18</v>
      </c>
      <c r="AJ134" s="15">
        <v>18</v>
      </c>
      <c r="AK134" s="15">
        <v>18</v>
      </c>
      <c r="AL134" s="15">
        <v>18</v>
      </c>
      <c r="AM134" s="15">
        <v>18</v>
      </c>
      <c r="AN134" s="15">
        <v>18</v>
      </c>
      <c r="AO134" s="15">
        <v>18</v>
      </c>
      <c r="AP134" s="15">
        <v>18</v>
      </c>
      <c r="AQ134" s="15">
        <v>18</v>
      </c>
      <c r="AR134" s="15">
        <v>18</v>
      </c>
      <c r="AS134" s="15">
        <v>18</v>
      </c>
      <c r="AT134" s="15">
        <v>18</v>
      </c>
      <c r="AU134" s="15">
        <v>18</v>
      </c>
      <c r="AV134" s="15">
        <v>17.5</v>
      </c>
      <c r="AW134" s="15">
        <v>17.5</v>
      </c>
      <c r="AY134" s="15" t="s">
        <v>568</v>
      </c>
    </row>
    <row r="135" spans="1:51">
      <c r="A135" s="55" t="s">
        <v>426</v>
      </c>
      <c r="B135" s="15" t="s">
        <v>3174</v>
      </c>
      <c r="C135" s="15">
        <v>3440</v>
      </c>
      <c r="D135" s="15">
        <v>250</v>
      </c>
      <c r="E135" s="15">
        <v>4</v>
      </c>
      <c r="F135" s="15">
        <v>6.3</v>
      </c>
      <c r="G135" s="15">
        <v>87</v>
      </c>
      <c r="H135" s="15">
        <v>2365</v>
      </c>
      <c r="I135" s="15" t="s">
        <v>3057</v>
      </c>
      <c r="J135" s="15">
        <v>58</v>
      </c>
      <c r="K135" s="15">
        <v>58</v>
      </c>
      <c r="L135" s="15">
        <v>58</v>
      </c>
      <c r="M135" s="15">
        <v>58</v>
      </c>
      <c r="N135" s="15">
        <v>57</v>
      </c>
      <c r="O135" s="15">
        <v>57</v>
      </c>
      <c r="P135" s="15">
        <v>57</v>
      </c>
      <c r="Q135" s="15">
        <v>57</v>
      </c>
      <c r="R135" s="15">
        <v>57</v>
      </c>
      <c r="S135" s="15">
        <v>57</v>
      </c>
      <c r="T135" s="15">
        <v>57</v>
      </c>
      <c r="U135" s="15">
        <v>56</v>
      </c>
      <c r="V135" s="15">
        <v>56</v>
      </c>
      <c r="W135" s="15">
        <v>56</v>
      </c>
      <c r="X135" s="15">
        <v>56</v>
      </c>
      <c r="Y135" s="15">
        <v>56</v>
      </c>
      <c r="Z135" s="15">
        <v>56</v>
      </c>
      <c r="AA135" s="15">
        <v>56</v>
      </c>
      <c r="AB135" s="15">
        <v>55</v>
      </c>
      <c r="AC135" s="15">
        <v>55</v>
      </c>
      <c r="AD135" s="15">
        <v>21</v>
      </c>
      <c r="AE135" s="15">
        <v>21</v>
      </c>
      <c r="AF135" s="15">
        <v>21</v>
      </c>
      <c r="AG135" s="15">
        <v>21</v>
      </c>
      <c r="AH135" s="15">
        <v>20.5</v>
      </c>
      <c r="AI135" s="15">
        <v>20.5</v>
      </c>
      <c r="AJ135" s="15">
        <v>20.5</v>
      </c>
      <c r="AK135" s="15">
        <v>20.5</v>
      </c>
      <c r="AL135" s="15">
        <v>20.5</v>
      </c>
      <c r="AM135" s="15">
        <v>20.5</v>
      </c>
      <c r="AN135" s="15">
        <v>20.5</v>
      </c>
      <c r="AO135" s="15">
        <v>20</v>
      </c>
      <c r="AP135" s="15">
        <v>20</v>
      </c>
      <c r="AQ135" s="15">
        <v>20</v>
      </c>
      <c r="AR135" s="15">
        <v>20</v>
      </c>
      <c r="AS135" s="15">
        <v>20</v>
      </c>
      <c r="AT135" s="15">
        <v>20</v>
      </c>
      <c r="AU135" s="15">
        <v>20</v>
      </c>
      <c r="AV135" s="15">
        <v>19.5</v>
      </c>
      <c r="AW135" s="15">
        <v>19.5</v>
      </c>
      <c r="AY135" s="15" t="s">
        <v>571</v>
      </c>
    </row>
    <row r="136" spans="1:51">
      <c r="A136" s="55" t="s">
        <v>426</v>
      </c>
      <c r="B136" s="15" t="s">
        <v>3175</v>
      </c>
      <c r="C136" s="15">
        <v>3240</v>
      </c>
      <c r="D136" s="15">
        <v>250</v>
      </c>
      <c r="E136" s="15">
        <v>3</v>
      </c>
      <c r="F136" s="15">
        <v>7.6</v>
      </c>
      <c r="G136" s="15">
        <v>84</v>
      </c>
      <c r="H136" s="15">
        <v>2376</v>
      </c>
      <c r="I136" s="15" t="s">
        <v>393</v>
      </c>
      <c r="J136" s="15">
        <v>74</v>
      </c>
      <c r="K136" s="15">
        <v>74</v>
      </c>
      <c r="L136" s="15">
        <v>74</v>
      </c>
      <c r="M136" s="15">
        <v>73</v>
      </c>
      <c r="N136" s="15">
        <v>73</v>
      </c>
      <c r="O136" s="15">
        <v>73</v>
      </c>
      <c r="P136" s="15">
        <v>73</v>
      </c>
      <c r="Q136" s="15">
        <v>73</v>
      </c>
      <c r="R136" s="15">
        <v>73</v>
      </c>
      <c r="S136" s="15">
        <v>72</v>
      </c>
      <c r="T136" s="15">
        <v>72</v>
      </c>
      <c r="U136" s="15">
        <v>72</v>
      </c>
      <c r="V136" s="15">
        <v>72</v>
      </c>
      <c r="W136" s="15">
        <v>72</v>
      </c>
      <c r="X136" s="15">
        <v>71</v>
      </c>
      <c r="Y136" s="15">
        <v>71</v>
      </c>
      <c r="Z136" s="15">
        <v>71</v>
      </c>
      <c r="AA136" s="15">
        <v>71</v>
      </c>
      <c r="AB136" s="15">
        <v>71</v>
      </c>
      <c r="AC136" s="15">
        <v>70</v>
      </c>
      <c r="AD136" s="15">
        <v>35</v>
      </c>
      <c r="AE136" s="15">
        <v>35</v>
      </c>
      <c r="AF136" s="15">
        <v>35</v>
      </c>
      <c r="AG136" s="15">
        <v>35</v>
      </c>
      <c r="AH136" s="15">
        <v>35</v>
      </c>
      <c r="AI136" s="15">
        <v>35</v>
      </c>
      <c r="AJ136" s="15">
        <v>35</v>
      </c>
      <c r="AK136" s="15">
        <v>35</v>
      </c>
      <c r="AL136" s="15">
        <v>35</v>
      </c>
      <c r="AM136" s="15">
        <v>34</v>
      </c>
      <c r="AN136" s="15">
        <v>34</v>
      </c>
      <c r="AO136" s="15">
        <v>34</v>
      </c>
      <c r="AP136" s="15">
        <v>34</v>
      </c>
      <c r="AQ136" s="15">
        <v>34</v>
      </c>
      <c r="AR136" s="15">
        <v>34</v>
      </c>
      <c r="AS136" s="15">
        <v>34</v>
      </c>
      <c r="AT136" s="15">
        <v>34</v>
      </c>
      <c r="AU136" s="15">
        <v>34</v>
      </c>
      <c r="AV136" s="15">
        <v>34</v>
      </c>
      <c r="AW136" s="15">
        <v>33.5</v>
      </c>
      <c r="AY136" s="15" t="s">
        <v>571</v>
      </c>
    </row>
    <row r="137" spans="1:51">
      <c r="A137" s="55" t="s">
        <v>426</v>
      </c>
      <c r="B137" s="15" t="s">
        <v>3176</v>
      </c>
      <c r="C137" s="15">
        <v>5510</v>
      </c>
      <c r="D137" s="15">
        <v>420</v>
      </c>
      <c r="E137" s="15">
        <v>3</v>
      </c>
      <c r="F137" s="15">
        <v>8.6999999999999993</v>
      </c>
      <c r="G137" s="15">
        <v>101</v>
      </c>
      <c r="H137" s="15">
        <v>2380</v>
      </c>
      <c r="I137" s="15" t="s">
        <v>393</v>
      </c>
      <c r="J137" s="15">
        <v>90</v>
      </c>
      <c r="K137" s="15">
        <v>90</v>
      </c>
      <c r="L137" s="15">
        <v>90</v>
      </c>
      <c r="M137" s="15">
        <v>90</v>
      </c>
      <c r="N137" s="15">
        <v>90</v>
      </c>
      <c r="O137" s="15">
        <v>90</v>
      </c>
      <c r="P137" s="15">
        <v>90</v>
      </c>
      <c r="Q137" s="15">
        <v>90</v>
      </c>
      <c r="R137" s="15">
        <v>90</v>
      </c>
      <c r="S137" s="15">
        <v>90</v>
      </c>
      <c r="T137" s="15">
        <v>90</v>
      </c>
      <c r="U137" s="15">
        <v>90</v>
      </c>
      <c r="V137" s="15">
        <v>90</v>
      </c>
      <c r="W137" s="15">
        <v>90</v>
      </c>
      <c r="X137" s="15">
        <v>88</v>
      </c>
      <c r="Y137" s="15">
        <v>86</v>
      </c>
      <c r="Z137" s="15">
        <v>84</v>
      </c>
      <c r="AA137" s="15">
        <v>82</v>
      </c>
      <c r="AB137" s="15">
        <v>78</v>
      </c>
      <c r="AC137" s="15">
        <v>76</v>
      </c>
      <c r="AD137" s="15">
        <v>43</v>
      </c>
      <c r="AE137" s="15">
        <v>43</v>
      </c>
      <c r="AF137" s="15">
        <v>43</v>
      </c>
      <c r="AG137" s="15">
        <v>43</v>
      </c>
      <c r="AH137" s="15">
        <v>43</v>
      </c>
      <c r="AI137" s="15">
        <v>43</v>
      </c>
      <c r="AJ137" s="15">
        <v>43</v>
      </c>
      <c r="AK137" s="15">
        <v>43</v>
      </c>
      <c r="AL137" s="15">
        <v>43</v>
      </c>
      <c r="AM137" s="15">
        <v>43</v>
      </c>
      <c r="AN137" s="15">
        <v>43</v>
      </c>
      <c r="AO137" s="15">
        <v>43</v>
      </c>
      <c r="AP137" s="15">
        <v>43</v>
      </c>
      <c r="AQ137" s="15">
        <v>43</v>
      </c>
      <c r="AR137" s="15">
        <v>42</v>
      </c>
      <c r="AS137" s="15">
        <v>41</v>
      </c>
      <c r="AT137" s="15">
        <v>40</v>
      </c>
      <c r="AU137" s="15">
        <v>39</v>
      </c>
      <c r="AV137" s="15">
        <v>37</v>
      </c>
      <c r="AW137" s="15">
        <v>36</v>
      </c>
      <c r="AY137" s="15" t="s">
        <v>580</v>
      </c>
    </row>
    <row r="138" spans="1:51">
      <c r="A138" s="55" t="s">
        <v>426</v>
      </c>
      <c r="B138" s="15" t="s">
        <v>3177</v>
      </c>
      <c r="C138" s="15">
        <v>4740</v>
      </c>
      <c r="D138" s="15">
        <v>370</v>
      </c>
      <c r="E138" s="15">
        <v>4</v>
      </c>
      <c r="F138" s="15">
        <v>12.7</v>
      </c>
      <c r="G138" s="15">
        <v>120</v>
      </c>
      <c r="H138" s="15">
        <v>2381</v>
      </c>
      <c r="I138" s="15" t="s">
        <v>3057</v>
      </c>
      <c r="J138" s="15">
        <v>80</v>
      </c>
      <c r="K138" s="15">
        <v>80</v>
      </c>
      <c r="L138" s="15">
        <v>80</v>
      </c>
      <c r="M138" s="15">
        <v>80</v>
      </c>
      <c r="N138" s="15">
        <v>80</v>
      </c>
      <c r="O138" s="15">
        <v>80</v>
      </c>
      <c r="P138" s="15">
        <v>80</v>
      </c>
      <c r="Q138" s="15">
        <v>80</v>
      </c>
      <c r="R138" s="15">
        <v>80</v>
      </c>
      <c r="S138" s="15">
        <v>80</v>
      </c>
      <c r="T138" s="15">
        <v>80</v>
      </c>
      <c r="U138" s="15">
        <v>80</v>
      </c>
      <c r="V138" s="15">
        <v>79</v>
      </c>
      <c r="W138" s="15">
        <v>78</v>
      </c>
      <c r="X138" s="15">
        <v>78</v>
      </c>
      <c r="Y138" s="15">
        <v>78</v>
      </c>
      <c r="Z138" s="15">
        <v>78</v>
      </c>
      <c r="AA138" s="15">
        <v>78</v>
      </c>
      <c r="AB138" s="15">
        <v>77</v>
      </c>
      <c r="AC138" s="15">
        <v>76</v>
      </c>
      <c r="AD138" s="15">
        <v>28.5</v>
      </c>
      <c r="AE138" s="15">
        <v>28.5</v>
      </c>
      <c r="AF138" s="15">
        <v>28.5</v>
      </c>
      <c r="AG138" s="15">
        <v>28.5</v>
      </c>
      <c r="AH138" s="15">
        <v>28.5</v>
      </c>
      <c r="AI138" s="15">
        <v>28.5</v>
      </c>
      <c r="AJ138" s="15">
        <v>28.5</v>
      </c>
      <c r="AK138" s="15">
        <v>28.5</v>
      </c>
      <c r="AL138" s="15">
        <v>28.5</v>
      </c>
      <c r="AM138" s="15">
        <v>28.5</v>
      </c>
      <c r="AN138" s="15">
        <v>28.5</v>
      </c>
      <c r="AO138" s="15">
        <v>28.5</v>
      </c>
      <c r="AP138" s="15">
        <v>28</v>
      </c>
      <c r="AQ138" s="15">
        <v>28</v>
      </c>
      <c r="AR138" s="15">
        <v>28</v>
      </c>
      <c r="AS138" s="15">
        <v>28</v>
      </c>
      <c r="AT138" s="15">
        <v>28</v>
      </c>
      <c r="AU138" s="15">
        <v>28</v>
      </c>
      <c r="AV138" s="15">
        <v>27.5</v>
      </c>
      <c r="AW138" s="15">
        <v>27</v>
      </c>
      <c r="AY138" s="15" t="s">
        <v>578</v>
      </c>
    </row>
    <row r="139" spans="1:51">
      <c r="A139" s="15" t="s">
        <v>428</v>
      </c>
      <c r="B139" s="15" t="s">
        <v>3178</v>
      </c>
      <c r="C139" s="15">
        <v>165</v>
      </c>
      <c r="D139" s="15">
        <v>5</v>
      </c>
      <c r="E139" s="15">
        <v>0.5</v>
      </c>
      <c r="F139" s="15">
        <v>1</v>
      </c>
      <c r="G139" s="15">
        <v>2</v>
      </c>
      <c r="H139" s="15">
        <v>2230</v>
      </c>
      <c r="I139" s="15" t="s">
        <v>399</v>
      </c>
      <c r="J139" s="15">
        <v>9</v>
      </c>
      <c r="K139" s="15">
        <v>7</v>
      </c>
      <c r="L139" s="15">
        <v>5</v>
      </c>
      <c r="M139" s="15">
        <v>3</v>
      </c>
      <c r="N139" s="15">
        <v>1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26</v>
      </c>
      <c r="AE139" s="15">
        <v>20</v>
      </c>
      <c r="AF139" s="15">
        <v>14</v>
      </c>
      <c r="AG139" s="15">
        <v>8.5</v>
      </c>
      <c r="AH139" s="15">
        <v>3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</row>
    <row r="140" spans="1:51">
      <c r="A140" s="88" t="s">
        <v>428</v>
      </c>
      <c r="B140" s="15" t="s">
        <v>3179</v>
      </c>
      <c r="C140" s="15">
        <v>210</v>
      </c>
      <c r="D140" s="15">
        <v>10</v>
      </c>
      <c r="E140" s="15">
        <v>1</v>
      </c>
      <c r="F140" s="15">
        <v>1.6</v>
      </c>
      <c r="G140" s="15">
        <v>5</v>
      </c>
      <c r="H140" s="15">
        <v>2232</v>
      </c>
      <c r="I140" s="15" t="s">
        <v>397</v>
      </c>
      <c r="J140" s="15">
        <v>14</v>
      </c>
      <c r="K140" s="15">
        <v>13</v>
      </c>
      <c r="L140" s="15">
        <v>11</v>
      </c>
      <c r="M140" s="15">
        <v>10</v>
      </c>
      <c r="N140" s="15">
        <v>9</v>
      </c>
      <c r="O140" s="15">
        <v>8</v>
      </c>
      <c r="P140" s="15">
        <v>7</v>
      </c>
      <c r="Q140" s="15">
        <v>7</v>
      </c>
      <c r="R140" s="15">
        <v>6</v>
      </c>
      <c r="S140" s="15">
        <v>5</v>
      </c>
      <c r="T140" s="15">
        <v>3</v>
      </c>
      <c r="U140" s="15">
        <v>3</v>
      </c>
      <c r="V140" s="15">
        <v>2</v>
      </c>
      <c r="W140" s="15">
        <v>1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20</v>
      </c>
      <c r="AE140" s="15">
        <v>18.5</v>
      </c>
      <c r="AF140" s="15">
        <v>16</v>
      </c>
      <c r="AG140" s="15">
        <v>14</v>
      </c>
      <c r="AH140" s="15">
        <v>13</v>
      </c>
      <c r="AI140" s="15">
        <v>11.5</v>
      </c>
      <c r="AJ140" s="15">
        <v>10</v>
      </c>
      <c r="AK140" s="15">
        <v>10</v>
      </c>
      <c r="AL140" s="15">
        <v>8.5</v>
      </c>
      <c r="AM140" s="15">
        <v>7</v>
      </c>
      <c r="AN140" s="15">
        <v>4</v>
      </c>
      <c r="AO140" s="15">
        <v>4</v>
      </c>
      <c r="AP140" s="15">
        <v>3</v>
      </c>
      <c r="AQ140" s="15">
        <v>1.5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</row>
    <row r="141" spans="1:51">
      <c r="A141" s="88" t="s">
        <v>428</v>
      </c>
      <c r="B141" s="15" t="s">
        <v>3180</v>
      </c>
      <c r="C141" s="15">
        <v>290</v>
      </c>
      <c r="D141" s="15">
        <v>5</v>
      </c>
      <c r="E141" s="15">
        <v>0.5</v>
      </c>
      <c r="F141" s="15">
        <v>2</v>
      </c>
      <c r="G141" s="15">
        <v>2</v>
      </c>
      <c r="H141" s="15">
        <v>2238</v>
      </c>
      <c r="I141" s="15" t="s">
        <v>399</v>
      </c>
      <c r="J141" s="15">
        <v>11</v>
      </c>
      <c r="K141" s="15">
        <v>9</v>
      </c>
      <c r="L141" s="15">
        <v>7</v>
      </c>
      <c r="M141" s="15">
        <v>5</v>
      </c>
      <c r="N141" s="15">
        <v>3</v>
      </c>
      <c r="O141" s="15">
        <v>2</v>
      </c>
      <c r="P141" s="15">
        <v>1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31.5</v>
      </c>
      <c r="AE141" s="15">
        <v>26</v>
      </c>
      <c r="AF141" s="15">
        <v>20</v>
      </c>
      <c r="AG141" s="15">
        <v>14</v>
      </c>
      <c r="AH141" s="15">
        <v>8.5</v>
      </c>
      <c r="AI141" s="15">
        <v>6</v>
      </c>
      <c r="AJ141" s="15">
        <v>3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</row>
    <row r="142" spans="1:51">
      <c r="A142" s="88" t="s">
        <v>428</v>
      </c>
      <c r="B142" s="15" t="s">
        <v>3181</v>
      </c>
      <c r="C142" s="15">
        <v>365</v>
      </c>
      <c r="D142" s="15">
        <v>10</v>
      </c>
      <c r="E142" s="15">
        <v>1</v>
      </c>
      <c r="F142" s="15">
        <v>2.2000000000000002</v>
      </c>
      <c r="G142" s="15">
        <v>6</v>
      </c>
      <c r="H142" s="15">
        <v>2240</v>
      </c>
      <c r="I142" s="15" t="s">
        <v>397</v>
      </c>
      <c r="J142" s="15">
        <v>15</v>
      </c>
      <c r="K142" s="15">
        <v>13</v>
      </c>
      <c r="L142" s="15">
        <v>11</v>
      </c>
      <c r="M142" s="15">
        <v>10</v>
      </c>
      <c r="N142" s="15">
        <v>10</v>
      </c>
      <c r="O142" s="15">
        <v>9</v>
      </c>
      <c r="P142" s="15">
        <v>8</v>
      </c>
      <c r="Q142" s="15">
        <v>8</v>
      </c>
      <c r="R142" s="15">
        <v>7</v>
      </c>
      <c r="S142" s="15">
        <v>6</v>
      </c>
      <c r="T142" s="15">
        <v>5</v>
      </c>
      <c r="U142" s="15">
        <v>5</v>
      </c>
      <c r="V142" s="15">
        <v>4</v>
      </c>
      <c r="W142" s="15">
        <v>3</v>
      </c>
      <c r="X142" s="15">
        <v>1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21.5</v>
      </c>
      <c r="AE142" s="15">
        <v>18.5</v>
      </c>
      <c r="AF142" s="15">
        <v>16</v>
      </c>
      <c r="AG142" s="15">
        <v>14</v>
      </c>
      <c r="AH142" s="15">
        <v>14</v>
      </c>
      <c r="AI142" s="15">
        <v>13</v>
      </c>
      <c r="AJ142" s="15">
        <v>11.5</v>
      </c>
      <c r="AK142" s="15">
        <v>11.5</v>
      </c>
      <c r="AL142" s="15">
        <v>10</v>
      </c>
      <c r="AM142" s="15">
        <v>8.5</v>
      </c>
      <c r="AN142" s="15">
        <v>7</v>
      </c>
      <c r="AO142" s="15">
        <v>7</v>
      </c>
      <c r="AP142" s="15">
        <v>6</v>
      </c>
      <c r="AQ142" s="15">
        <v>4</v>
      </c>
      <c r="AR142" s="15">
        <v>1.5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</row>
    <row r="143" spans="1:51">
      <c r="A143" s="88" t="s">
        <v>428</v>
      </c>
      <c r="B143" s="15" t="s">
        <v>3182</v>
      </c>
      <c r="C143" s="15">
        <v>460</v>
      </c>
      <c r="D143" s="15">
        <v>40</v>
      </c>
      <c r="E143" s="15">
        <v>2</v>
      </c>
      <c r="F143" s="15">
        <v>2.5</v>
      </c>
      <c r="G143" s="15">
        <v>9</v>
      </c>
      <c r="H143" s="15">
        <v>2241</v>
      </c>
      <c r="I143" s="15" t="s">
        <v>395</v>
      </c>
      <c r="J143" s="15">
        <v>12</v>
      </c>
      <c r="K143" s="15">
        <v>11</v>
      </c>
      <c r="L143" s="15">
        <v>10</v>
      </c>
      <c r="M143" s="15">
        <v>10</v>
      </c>
      <c r="N143" s="15">
        <v>9</v>
      </c>
      <c r="O143" s="15">
        <v>9</v>
      </c>
      <c r="P143" s="15">
        <v>9</v>
      </c>
      <c r="Q143" s="15">
        <v>8</v>
      </c>
      <c r="R143" s="15">
        <v>8</v>
      </c>
      <c r="S143" s="15">
        <v>7</v>
      </c>
      <c r="T143" s="15">
        <v>6</v>
      </c>
      <c r="U143" s="15">
        <v>5</v>
      </c>
      <c r="V143" s="15">
        <v>3</v>
      </c>
      <c r="W143" s="15">
        <v>3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8.5</v>
      </c>
      <c r="AE143" s="15">
        <v>8</v>
      </c>
      <c r="AF143" s="15">
        <v>7</v>
      </c>
      <c r="AG143" s="15">
        <v>7</v>
      </c>
      <c r="AH143" s="15">
        <v>6.5</v>
      </c>
      <c r="AI143" s="15">
        <v>6.5</v>
      </c>
      <c r="AJ143" s="15">
        <v>6.5</v>
      </c>
      <c r="AK143" s="15">
        <v>6</v>
      </c>
      <c r="AL143" s="15">
        <v>6</v>
      </c>
      <c r="AM143" s="15">
        <v>5</v>
      </c>
      <c r="AN143" s="15">
        <v>4</v>
      </c>
      <c r="AO143" s="15">
        <v>3.5</v>
      </c>
      <c r="AP143" s="15">
        <v>2</v>
      </c>
      <c r="AQ143" s="15">
        <v>2</v>
      </c>
      <c r="AR143" s="15">
        <v>1.5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</row>
    <row r="144" spans="1:51">
      <c r="A144" s="88" t="s">
        <v>428</v>
      </c>
      <c r="B144" s="15" t="s">
        <v>3183</v>
      </c>
      <c r="C144" s="15">
        <v>355</v>
      </c>
      <c r="D144" s="15">
        <v>5</v>
      </c>
      <c r="E144" s="15">
        <v>0.5</v>
      </c>
      <c r="F144" s="15">
        <v>2.2000000000000002</v>
      </c>
      <c r="G144" s="15">
        <v>3</v>
      </c>
      <c r="H144" s="15">
        <v>2242</v>
      </c>
      <c r="I144" s="15" t="s">
        <v>399</v>
      </c>
      <c r="J144" s="15">
        <v>13</v>
      </c>
      <c r="K144" s="15">
        <v>12</v>
      </c>
      <c r="L144" s="15">
        <v>10</v>
      </c>
      <c r="M144" s="15">
        <v>9</v>
      </c>
      <c r="N144" s="15">
        <v>8</v>
      </c>
      <c r="O144" s="15">
        <v>7</v>
      </c>
      <c r="P144" s="15">
        <v>5</v>
      </c>
      <c r="Q144" s="15">
        <v>3</v>
      </c>
      <c r="R144" s="15">
        <v>1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37</v>
      </c>
      <c r="AE144" s="15">
        <v>34</v>
      </c>
      <c r="AF144" s="15">
        <v>28.5</v>
      </c>
      <c r="AG144" s="15">
        <v>26</v>
      </c>
      <c r="AH144" s="15">
        <v>23</v>
      </c>
      <c r="AI144" s="15">
        <v>20</v>
      </c>
      <c r="AJ144" s="15">
        <v>14</v>
      </c>
      <c r="AK144" s="15">
        <v>8.5</v>
      </c>
      <c r="AL144" s="15">
        <v>3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</row>
    <row r="145" spans="1:49">
      <c r="A145" s="88" t="s">
        <v>428</v>
      </c>
      <c r="B145" s="15" t="s">
        <v>3184</v>
      </c>
      <c r="C145" s="15">
        <v>485</v>
      </c>
      <c r="D145" s="15">
        <v>20</v>
      </c>
      <c r="E145" s="15">
        <v>1</v>
      </c>
      <c r="F145" s="15">
        <v>2.8</v>
      </c>
      <c r="G145" s="15">
        <v>6</v>
      </c>
      <c r="H145" s="15">
        <v>2247</v>
      </c>
      <c r="I145" s="15" t="s">
        <v>397</v>
      </c>
      <c r="J145" s="15">
        <v>15</v>
      </c>
      <c r="K145" s="15">
        <v>15</v>
      </c>
      <c r="L145" s="15">
        <v>14</v>
      </c>
      <c r="M145" s="15">
        <v>14</v>
      </c>
      <c r="N145" s="15">
        <v>13</v>
      </c>
      <c r="O145" s="15">
        <v>12</v>
      </c>
      <c r="P145" s="15">
        <v>11</v>
      </c>
      <c r="Q145" s="15">
        <v>10</v>
      </c>
      <c r="R145" s="15">
        <v>8</v>
      </c>
      <c r="S145" s="15">
        <v>8</v>
      </c>
      <c r="T145" s="15">
        <v>6</v>
      </c>
      <c r="U145" s="15">
        <v>6</v>
      </c>
      <c r="V145" s="15">
        <v>5</v>
      </c>
      <c r="W145" s="15">
        <v>3</v>
      </c>
      <c r="X145" s="15">
        <v>3</v>
      </c>
      <c r="Y145" s="15">
        <v>2</v>
      </c>
      <c r="Z145" s="15">
        <v>1</v>
      </c>
      <c r="AA145" s="15">
        <v>0</v>
      </c>
      <c r="AB145" s="15">
        <v>0</v>
      </c>
      <c r="AC145" s="15">
        <v>0</v>
      </c>
      <c r="AD145" s="15">
        <v>21.5</v>
      </c>
      <c r="AE145" s="15">
        <v>21.5</v>
      </c>
      <c r="AF145" s="15">
        <v>20</v>
      </c>
      <c r="AG145" s="15">
        <v>20</v>
      </c>
      <c r="AH145" s="15">
        <v>18.5</v>
      </c>
      <c r="AI145" s="15">
        <v>17</v>
      </c>
      <c r="AJ145" s="15">
        <v>16</v>
      </c>
      <c r="AK145" s="15">
        <v>14</v>
      </c>
      <c r="AL145" s="15">
        <v>11.5</v>
      </c>
      <c r="AM145" s="15">
        <v>11.5</v>
      </c>
      <c r="AN145" s="15">
        <v>8.5</v>
      </c>
      <c r="AO145" s="15">
        <v>8.5</v>
      </c>
      <c r="AP145" s="15">
        <v>7</v>
      </c>
      <c r="AQ145" s="15">
        <v>4</v>
      </c>
      <c r="AR145" s="15">
        <v>4</v>
      </c>
      <c r="AS145" s="15">
        <v>3</v>
      </c>
      <c r="AT145" s="15">
        <v>1.5</v>
      </c>
      <c r="AU145" s="15">
        <v>0</v>
      </c>
      <c r="AV145" s="15">
        <v>0</v>
      </c>
      <c r="AW145" s="15">
        <v>0</v>
      </c>
    </row>
    <row r="146" spans="1:49">
      <c r="A146" s="88" t="s">
        <v>428</v>
      </c>
      <c r="B146" s="15" t="s">
        <v>3185</v>
      </c>
      <c r="C146" s="15">
        <v>595</v>
      </c>
      <c r="D146" s="15">
        <v>40</v>
      </c>
      <c r="E146" s="15">
        <v>2</v>
      </c>
      <c r="F146" s="15">
        <v>3</v>
      </c>
      <c r="G146" s="15">
        <v>9</v>
      </c>
      <c r="H146" s="15">
        <v>2253</v>
      </c>
      <c r="I146" s="15" t="s">
        <v>395</v>
      </c>
      <c r="J146" s="15">
        <v>12</v>
      </c>
      <c r="K146" s="15">
        <v>12</v>
      </c>
      <c r="L146" s="15">
        <v>11</v>
      </c>
      <c r="M146" s="15">
        <v>10</v>
      </c>
      <c r="N146" s="15">
        <v>10</v>
      </c>
      <c r="O146" s="15">
        <v>10</v>
      </c>
      <c r="P146" s="15">
        <v>10</v>
      </c>
      <c r="Q146" s="15">
        <v>9</v>
      </c>
      <c r="R146" s="15">
        <v>9</v>
      </c>
      <c r="S146" s="15">
        <v>7</v>
      </c>
      <c r="T146" s="15">
        <v>6</v>
      </c>
      <c r="U146" s="15">
        <v>5</v>
      </c>
      <c r="V146" s="15">
        <v>5</v>
      </c>
      <c r="W146" s="15">
        <v>5</v>
      </c>
      <c r="X146" s="15">
        <v>4</v>
      </c>
      <c r="Y146" s="15">
        <v>3</v>
      </c>
      <c r="Z146" s="15">
        <v>2</v>
      </c>
      <c r="AA146" s="15">
        <v>0</v>
      </c>
      <c r="AB146" s="15">
        <v>0</v>
      </c>
      <c r="AC146" s="15">
        <v>0</v>
      </c>
      <c r="AD146" s="15">
        <v>8.5</v>
      </c>
      <c r="AE146" s="15">
        <v>8.5</v>
      </c>
      <c r="AF146" s="15">
        <v>8</v>
      </c>
      <c r="AG146" s="15">
        <v>7</v>
      </c>
      <c r="AH146" s="15">
        <v>7</v>
      </c>
      <c r="AI146" s="15">
        <v>7</v>
      </c>
      <c r="AJ146" s="15">
        <v>7</v>
      </c>
      <c r="AK146" s="15">
        <v>6.5</v>
      </c>
      <c r="AL146" s="15">
        <v>6.5</v>
      </c>
      <c r="AM146" s="15">
        <v>5</v>
      </c>
      <c r="AN146" s="15">
        <v>4</v>
      </c>
      <c r="AO146" s="15">
        <v>3.5</v>
      </c>
      <c r="AP146" s="15">
        <v>3.5</v>
      </c>
      <c r="AQ146" s="15">
        <v>3.5</v>
      </c>
      <c r="AR146" s="15">
        <v>3</v>
      </c>
      <c r="AS146" s="15">
        <v>2</v>
      </c>
      <c r="AT146" s="15">
        <v>1.5</v>
      </c>
      <c r="AU146" s="15">
        <v>0</v>
      </c>
      <c r="AV146" s="15">
        <v>0</v>
      </c>
      <c r="AW146" s="15">
        <v>0</v>
      </c>
    </row>
    <row r="147" spans="1:49">
      <c r="A147" s="88" t="s">
        <v>428</v>
      </c>
      <c r="B147" s="15" t="s">
        <v>3186</v>
      </c>
      <c r="C147" s="15">
        <v>505</v>
      </c>
      <c r="D147" s="15">
        <v>5</v>
      </c>
      <c r="E147" s="15">
        <v>0.5</v>
      </c>
      <c r="F147" s="15">
        <v>2.5</v>
      </c>
      <c r="G147" s="15">
        <v>3</v>
      </c>
      <c r="H147" s="15">
        <v>2253</v>
      </c>
      <c r="I147" s="15" t="s">
        <v>399</v>
      </c>
      <c r="J147" s="15">
        <v>13</v>
      </c>
      <c r="K147" s="15">
        <v>12</v>
      </c>
      <c r="L147" s="15">
        <v>11</v>
      </c>
      <c r="M147" s="15">
        <v>10</v>
      </c>
      <c r="N147" s="15">
        <v>9</v>
      </c>
      <c r="O147" s="15">
        <v>8</v>
      </c>
      <c r="P147" s="15">
        <v>6</v>
      </c>
      <c r="Q147" s="15">
        <v>5</v>
      </c>
      <c r="R147" s="15">
        <v>3</v>
      </c>
      <c r="S147" s="15">
        <v>1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37</v>
      </c>
      <c r="AE147" s="15">
        <v>34</v>
      </c>
      <c r="AF147" s="15">
        <v>31.5</v>
      </c>
      <c r="AG147" s="15">
        <v>28.5</v>
      </c>
      <c r="AH147" s="15">
        <v>26</v>
      </c>
      <c r="AI147" s="15">
        <v>23</v>
      </c>
      <c r="AJ147" s="15">
        <v>17</v>
      </c>
      <c r="AK147" s="15">
        <v>14</v>
      </c>
      <c r="AL147" s="15">
        <v>8.5</v>
      </c>
      <c r="AM147" s="15">
        <v>3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</row>
    <row r="148" spans="1:49">
      <c r="A148" s="88" t="s">
        <v>428</v>
      </c>
      <c r="B148" s="15" t="s">
        <v>3187</v>
      </c>
      <c r="C148" s="15">
        <v>665</v>
      </c>
      <c r="D148" s="15">
        <v>20</v>
      </c>
      <c r="E148" s="15">
        <v>1</v>
      </c>
      <c r="F148" s="15">
        <v>3</v>
      </c>
      <c r="G148" s="15">
        <v>6</v>
      </c>
      <c r="H148" s="15">
        <v>2254</v>
      </c>
      <c r="I148" s="15" t="s">
        <v>397</v>
      </c>
      <c r="J148" s="15">
        <v>15</v>
      </c>
      <c r="K148" s="15">
        <v>15</v>
      </c>
      <c r="L148" s="15">
        <v>15</v>
      </c>
      <c r="M148" s="15">
        <v>15</v>
      </c>
      <c r="N148" s="15">
        <v>14</v>
      </c>
      <c r="O148" s="15">
        <v>14</v>
      </c>
      <c r="P148" s="15">
        <v>14</v>
      </c>
      <c r="Q148" s="15">
        <v>14</v>
      </c>
      <c r="R148" s="15">
        <v>13</v>
      </c>
      <c r="S148" s="15">
        <v>13</v>
      </c>
      <c r="T148" s="15">
        <v>12</v>
      </c>
      <c r="U148" s="15">
        <v>10</v>
      </c>
      <c r="V148" s="15">
        <v>8</v>
      </c>
      <c r="W148" s="15">
        <v>5</v>
      </c>
      <c r="X148" s="15">
        <v>4</v>
      </c>
      <c r="Y148" s="15">
        <v>3</v>
      </c>
      <c r="Z148" s="15">
        <v>2</v>
      </c>
      <c r="AA148" s="15">
        <v>1</v>
      </c>
      <c r="AB148" s="15">
        <v>0</v>
      </c>
      <c r="AC148" s="15">
        <v>0</v>
      </c>
      <c r="AD148" s="15">
        <v>21.5</v>
      </c>
      <c r="AE148" s="15">
        <v>21.5</v>
      </c>
      <c r="AF148" s="15">
        <v>21.5</v>
      </c>
      <c r="AG148" s="15">
        <v>21.5</v>
      </c>
      <c r="AH148" s="15">
        <v>20</v>
      </c>
      <c r="AI148" s="15">
        <v>20</v>
      </c>
      <c r="AJ148" s="15">
        <v>20</v>
      </c>
      <c r="AK148" s="15">
        <v>20</v>
      </c>
      <c r="AL148" s="15">
        <v>18.5</v>
      </c>
      <c r="AM148" s="15">
        <v>18.5</v>
      </c>
      <c r="AN148" s="15">
        <v>17</v>
      </c>
      <c r="AO148" s="15">
        <v>14</v>
      </c>
      <c r="AP148" s="15">
        <v>11.5</v>
      </c>
      <c r="AQ148" s="15">
        <v>7</v>
      </c>
      <c r="AR148" s="15">
        <v>6</v>
      </c>
      <c r="AS148" s="15">
        <v>4</v>
      </c>
      <c r="AT148" s="15">
        <v>3</v>
      </c>
      <c r="AU148" s="15">
        <v>1.5</v>
      </c>
      <c r="AV148" s="15">
        <v>0</v>
      </c>
      <c r="AW148" s="15">
        <v>0</v>
      </c>
    </row>
    <row r="149" spans="1:49">
      <c r="A149" s="88" t="s">
        <v>428</v>
      </c>
      <c r="B149" s="15" t="s">
        <v>3188</v>
      </c>
      <c r="C149" s="15">
        <v>890</v>
      </c>
      <c r="D149" s="15">
        <v>80</v>
      </c>
      <c r="E149" s="15">
        <v>2</v>
      </c>
      <c r="F149" s="15">
        <v>3.2</v>
      </c>
      <c r="G149" s="15">
        <v>12</v>
      </c>
      <c r="H149" s="15">
        <v>2256</v>
      </c>
      <c r="I149" s="15" t="s">
        <v>395</v>
      </c>
      <c r="J149" s="15">
        <v>16</v>
      </c>
      <c r="K149" s="15">
        <v>16</v>
      </c>
      <c r="L149" s="15">
        <v>15</v>
      </c>
      <c r="M149" s="15">
        <v>15</v>
      </c>
      <c r="N149" s="15">
        <v>14</v>
      </c>
      <c r="O149" s="15">
        <v>14</v>
      </c>
      <c r="P149" s="15">
        <v>13</v>
      </c>
      <c r="Q149" s="15">
        <v>13</v>
      </c>
      <c r="R149" s="15">
        <v>12</v>
      </c>
      <c r="S149" s="15">
        <v>12</v>
      </c>
      <c r="T149" s="15">
        <v>12</v>
      </c>
      <c r="U149" s="15">
        <v>11</v>
      </c>
      <c r="V149" s="15">
        <v>11</v>
      </c>
      <c r="W149" s="15">
        <v>10</v>
      </c>
      <c r="X149" s="15">
        <v>10</v>
      </c>
      <c r="Y149" s="15">
        <v>9</v>
      </c>
      <c r="Z149" s="15">
        <v>9</v>
      </c>
      <c r="AA149" s="15">
        <v>9</v>
      </c>
      <c r="AB149" s="15">
        <v>8</v>
      </c>
      <c r="AC149" s="15">
        <v>7</v>
      </c>
      <c r="AD149" s="15">
        <v>11.5</v>
      </c>
      <c r="AE149" s="15">
        <v>11.5</v>
      </c>
      <c r="AF149" s="15">
        <v>11</v>
      </c>
      <c r="AG149" s="15">
        <v>11</v>
      </c>
      <c r="AH149" s="15">
        <v>10</v>
      </c>
      <c r="AI149" s="15">
        <v>10</v>
      </c>
      <c r="AJ149" s="15">
        <v>9</v>
      </c>
      <c r="AK149" s="15">
        <v>9</v>
      </c>
      <c r="AL149" s="15">
        <v>8.5</v>
      </c>
      <c r="AM149" s="15">
        <v>8.5</v>
      </c>
      <c r="AN149" s="15">
        <v>8.5</v>
      </c>
      <c r="AO149" s="15">
        <v>8</v>
      </c>
      <c r="AP149" s="15">
        <v>8</v>
      </c>
      <c r="AQ149" s="15">
        <v>7</v>
      </c>
      <c r="AR149" s="15">
        <v>7</v>
      </c>
      <c r="AS149" s="15">
        <v>6.5</v>
      </c>
      <c r="AT149" s="15">
        <v>6.5</v>
      </c>
      <c r="AU149" s="15">
        <v>6.5</v>
      </c>
      <c r="AV149" s="15">
        <v>6</v>
      </c>
      <c r="AW149" s="15">
        <v>5</v>
      </c>
    </row>
    <row r="150" spans="1:49">
      <c r="A150" s="88" t="s">
        <v>428</v>
      </c>
      <c r="B150" s="15" t="s">
        <v>3189</v>
      </c>
      <c r="C150" s="15">
        <v>715</v>
      </c>
      <c r="D150" s="15">
        <v>5</v>
      </c>
      <c r="E150" s="15">
        <v>0.5</v>
      </c>
      <c r="F150" s="15">
        <v>2.8</v>
      </c>
      <c r="G150" s="15">
        <v>3</v>
      </c>
      <c r="H150" s="15">
        <v>2257</v>
      </c>
      <c r="I150" s="15" t="s">
        <v>399</v>
      </c>
      <c r="J150" s="15">
        <v>13</v>
      </c>
      <c r="K150" s="15">
        <v>13</v>
      </c>
      <c r="L150" s="15">
        <v>11</v>
      </c>
      <c r="M150" s="15">
        <v>9</v>
      </c>
      <c r="N150" s="15">
        <v>9</v>
      </c>
      <c r="O150" s="15">
        <v>8</v>
      </c>
      <c r="P150" s="15">
        <v>7</v>
      </c>
      <c r="Q150" s="15">
        <v>6</v>
      </c>
      <c r="R150" s="15">
        <v>5</v>
      </c>
      <c r="S150" s="15">
        <v>3</v>
      </c>
      <c r="T150" s="15">
        <v>2</v>
      </c>
      <c r="U150" s="15">
        <v>1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37</v>
      </c>
      <c r="AE150" s="15">
        <v>37</v>
      </c>
      <c r="AF150" s="15">
        <v>31.5</v>
      </c>
      <c r="AG150" s="15">
        <v>26</v>
      </c>
      <c r="AH150" s="15">
        <v>26</v>
      </c>
      <c r="AI150" s="15">
        <v>23</v>
      </c>
      <c r="AJ150" s="15">
        <v>20</v>
      </c>
      <c r="AK150" s="15">
        <v>17</v>
      </c>
      <c r="AL150" s="15">
        <v>14</v>
      </c>
      <c r="AM150" s="15">
        <v>8.5</v>
      </c>
      <c r="AN150" s="15">
        <v>6</v>
      </c>
      <c r="AO150" s="15">
        <v>3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</row>
    <row r="151" spans="1:49">
      <c r="A151" s="88" t="s">
        <v>428</v>
      </c>
      <c r="B151" s="15" t="s">
        <v>3190</v>
      </c>
      <c r="C151" s="15">
        <v>880</v>
      </c>
      <c r="D151" s="15">
        <v>20</v>
      </c>
      <c r="E151" s="15">
        <v>1</v>
      </c>
      <c r="F151" s="15">
        <v>3.4</v>
      </c>
      <c r="G151" s="15">
        <v>6</v>
      </c>
      <c r="H151" s="15">
        <v>2259</v>
      </c>
      <c r="I151" s="15" t="s">
        <v>397</v>
      </c>
      <c r="J151" s="15">
        <v>16</v>
      </c>
      <c r="K151" s="15">
        <v>15</v>
      </c>
      <c r="L151" s="15">
        <v>15</v>
      </c>
      <c r="M151" s="15">
        <v>15</v>
      </c>
      <c r="N151" s="15">
        <v>15</v>
      </c>
      <c r="O151" s="15">
        <v>15</v>
      </c>
      <c r="P151" s="15">
        <v>14</v>
      </c>
      <c r="Q151" s="15">
        <v>14</v>
      </c>
      <c r="R151" s="15">
        <v>14</v>
      </c>
      <c r="S151" s="15">
        <v>14</v>
      </c>
      <c r="T151" s="15">
        <v>14</v>
      </c>
      <c r="U151" s="15">
        <v>13</v>
      </c>
      <c r="V151" s="15">
        <v>11</v>
      </c>
      <c r="W151" s="15">
        <v>9</v>
      </c>
      <c r="X151" s="15">
        <v>6</v>
      </c>
      <c r="Y151" s="15">
        <v>5</v>
      </c>
      <c r="Z151" s="15">
        <v>3</v>
      </c>
      <c r="AA151" s="15">
        <v>2</v>
      </c>
      <c r="AB151" s="15">
        <v>1</v>
      </c>
      <c r="AC151" s="15">
        <v>0</v>
      </c>
      <c r="AD151" s="15">
        <v>23</v>
      </c>
      <c r="AE151" s="15">
        <v>21.5</v>
      </c>
      <c r="AF151" s="15">
        <v>21.5</v>
      </c>
      <c r="AG151" s="15">
        <v>21.5</v>
      </c>
      <c r="AH151" s="15">
        <v>21.5</v>
      </c>
      <c r="AI151" s="15">
        <v>21.5</v>
      </c>
      <c r="AJ151" s="15">
        <v>20</v>
      </c>
      <c r="AK151" s="15">
        <v>20</v>
      </c>
      <c r="AL151" s="15">
        <v>20</v>
      </c>
      <c r="AM151" s="15">
        <v>20</v>
      </c>
      <c r="AN151" s="15">
        <v>20</v>
      </c>
      <c r="AO151" s="15">
        <v>18.5</v>
      </c>
      <c r="AP151" s="15">
        <v>16</v>
      </c>
      <c r="AQ151" s="15">
        <v>13</v>
      </c>
      <c r="AR151" s="15">
        <v>8.5</v>
      </c>
      <c r="AS151" s="15">
        <v>7</v>
      </c>
      <c r="AT151" s="15">
        <v>4</v>
      </c>
      <c r="AU151" s="15">
        <v>3</v>
      </c>
      <c r="AV151" s="15">
        <v>1.5</v>
      </c>
      <c r="AW151" s="15">
        <v>0</v>
      </c>
    </row>
    <row r="152" spans="1:49">
      <c r="A152" s="88" t="s">
        <v>428</v>
      </c>
      <c r="B152" s="15" t="s">
        <v>3191</v>
      </c>
      <c r="C152" s="15">
        <v>1040</v>
      </c>
      <c r="D152" s="15">
        <v>80</v>
      </c>
      <c r="E152" s="15">
        <v>2</v>
      </c>
      <c r="F152" s="15">
        <v>3.6</v>
      </c>
      <c r="G152" s="15">
        <v>12</v>
      </c>
      <c r="H152" s="15">
        <v>2261</v>
      </c>
      <c r="I152" s="15" t="s">
        <v>395</v>
      </c>
      <c r="J152" s="15">
        <v>16</v>
      </c>
      <c r="K152" s="15">
        <v>16</v>
      </c>
      <c r="L152" s="15">
        <v>16</v>
      </c>
      <c r="M152" s="15">
        <v>16</v>
      </c>
      <c r="N152" s="15">
        <v>15</v>
      </c>
      <c r="O152" s="15">
        <v>15</v>
      </c>
      <c r="P152" s="15">
        <v>15</v>
      </c>
      <c r="Q152" s="15">
        <v>14</v>
      </c>
      <c r="R152" s="15">
        <v>14</v>
      </c>
      <c r="S152" s="15">
        <v>14</v>
      </c>
      <c r="T152" s="15">
        <v>14</v>
      </c>
      <c r="U152" s="15">
        <v>13</v>
      </c>
      <c r="V152" s="15">
        <v>13</v>
      </c>
      <c r="W152" s="15">
        <v>13</v>
      </c>
      <c r="X152" s="15">
        <v>12</v>
      </c>
      <c r="Y152" s="15">
        <v>11</v>
      </c>
      <c r="Z152" s="15">
        <v>11</v>
      </c>
      <c r="AA152" s="15">
        <v>10</v>
      </c>
      <c r="AB152" s="15">
        <v>10</v>
      </c>
      <c r="AC152" s="15">
        <v>9</v>
      </c>
      <c r="AD152" s="15">
        <v>11.5</v>
      </c>
      <c r="AE152" s="15">
        <v>11.5</v>
      </c>
      <c r="AF152" s="15">
        <v>11.5</v>
      </c>
      <c r="AG152" s="15">
        <v>11.5</v>
      </c>
      <c r="AH152" s="15">
        <v>11</v>
      </c>
      <c r="AI152" s="15">
        <v>11</v>
      </c>
      <c r="AJ152" s="15">
        <v>11</v>
      </c>
      <c r="AK152" s="15">
        <v>10</v>
      </c>
      <c r="AL152" s="15">
        <v>10</v>
      </c>
      <c r="AM152" s="15">
        <v>10</v>
      </c>
      <c r="AN152" s="15">
        <v>10</v>
      </c>
      <c r="AO152" s="15">
        <v>9</v>
      </c>
      <c r="AP152" s="15">
        <v>9</v>
      </c>
      <c r="AQ152" s="15">
        <v>9</v>
      </c>
      <c r="AR152" s="15">
        <v>8.5</v>
      </c>
      <c r="AS152" s="15">
        <v>8</v>
      </c>
      <c r="AT152" s="15">
        <v>8</v>
      </c>
      <c r="AU152" s="15">
        <v>7</v>
      </c>
      <c r="AV152" s="15">
        <v>7</v>
      </c>
      <c r="AW152" s="15">
        <v>6.5</v>
      </c>
    </row>
    <row r="153" spans="1:49">
      <c r="A153" s="88" t="s">
        <v>428</v>
      </c>
      <c r="B153" s="15" t="s">
        <v>3192</v>
      </c>
      <c r="C153" s="15">
        <v>950</v>
      </c>
      <c r="D153" s="15">
        <v>40</v>
      </c>
      <c r="E153" s="15">
        <v>1</v>
      </c>
      <c r="F153" s="15">
        <v>3.5</v>
      </c>
      <c r="G153" s="15">
        <v>8</v>
      </c>
      <c r="H153" s="15">
        <v>2268</v>
      </c>
      <c r="I153" s="15" t="s">
        <v>397</v>
      </c>
      <c r="J153" s="15">
        <v>20</v>
      </c>
      <c r="K153" s="15">
        <v>20</v>
      </c>
      <c r="L153" s="15">
        <v>20</v>
      </c>
      <c r="M153" s="15">
        <v>20</v>
      </c>
      <c r="N153" s="15">
        <v>20</v>
      </c>
      <c r="O153" s="15">
        <v>20</v>
      </c>
      <c r="P153" s="15">
        <v>20</v>
      </c>
      <c r="Q153" s="15">
        <v>20</v>
      </c>
      <c r="R153" s="15">
        <v>20</v>
      </c>
      <c r="S153" s="15">
        <v>18</v>
      </c>
      <c r="T153" s="15">
        <v>18</v>
      </c>
      <c r="U153" s="15">
        <v>18</v>
      </c>
      <c r="V153" s="15">
        <v>18</v>
      </c>
      <c r="W153" s="15">
        <v>17</v>
      </c>
      <c r="X153" s="15">
        <v>16</v>
      </c>
      <c r="Y153" s="15">
        <v>16</v>
      </c>
      <c r="Z153" s="15">
        <v>15</v>
      </c>
      <c r="AA153" s="15">
        <v>15</v>
      </c>
      <c r="AB153" s="15">
        <v>13</v>
      </c>
      <c r="AC153" s="15">
        <v>12</v>
      </c>
      <c r="AD153" s="15">
        <v>28.5</v>
      </c>
      <c r="AE153" s="15">
        <v>28.5</v>
      </c>
      <c r="AF153" s="15">
        <v>28.5</v>
      </c>
      <c r="AG153" s="15">
        <v>28.5</v>
      </c>
      <c r="AH153" s="15">
        <v>28.5</v>
      </c>
      <c r="AI153" s="15">
        <v>28.5</v>
      </c>
      <c r="AJ153" s="15">
        <v>28.5</v>
      </c>
      <c r="AK153" s="15">
        <v>28.5</v>
      </c>
      <c r="AL153" s="15">
        <v>28.5</v>
      </c>
      <c r="AM153" s="15">
        <v>26</v>
      </c>
      <c r="AN153" s="15">
        <v>26</v>
      </c>
      <c r="AO153" s="15">
        <v>26</v>
      </c>
      <c r="AP153" s="15">
        <v>26</v>
      </c>
      <c r="AQ153" s="15">
        <v>24</v>
      </c>
      <c r="AR153" s="15">
        <v>23</v>
      </c>
      <c r="AS153" s="15">
        <v>23</v>
      </c>
      <c r="AT153" s="15">
        <v>21.5</v>
      </c>
      <c r="AU153" s="15">
        <v>21.5</v>
      </c>
      <c r="AV153" s="15">
        <v>18.5</v>
      </c>
      <c r="AW153" s="15">
        <v>17</v>
      </c>
    </row>
    <row r="154" spans="1:49">
      <c r="A154" s="88" t="s">
        <v>428</v>
      </c>
      <c r="B154" s="15" t="s">
        <v>3193</v>
      </c>
      <c r="C154" s="15">
        <v>1300</v>
      </c>
      <c r="D154" s="15">
        <v>75</v>
      </c>
      <c r="E154" s="15">
        <v>2</v>
      </c>
      <c r="F154" s="15">
        <v>3.8</v>
      </c>
      <c r="G154" s="15">
        <v>17</v>
      </c>
      <c r="H154" s="15">
        <v>2273</v>
      </c>
      <c r="I154" s="15" t="s">
        <v>395</v>
      </c>
      <c r="J154" s="15">
        <v>22</v>
      </c>
      <c r="K154" s="15">
        <v>22</v>
      </c>
      <c r="L154" s="15">
        <v>22</v>
      </c>
      <c r="M154" s="15">
        <v>22</v>
      </c>
      <c r="N154" s="15">
        <v>22</v>
      </c>
      <c r="O154" s="15">
        <v>22</v>
      </c>
      <c r="P154" s="15">
        <v>22</v>
      </c>
      <c r="Q154" s="15">
        <v>21</v>
      </c>
      <c r="R154" s="15">
        <v>21</v>
      </c>
      <c r="S154" s="15">
        <v>21</v>
      </c>
      <c r="T154" s="15">
        <v>21</v>
      </c>
      <c r="U154" s="15">
        <v>21</v>
      </c>
      <c r="V154" s="15">
        <v>21</v>
      </c>
      <c r="W154" s="15">
        <v>20</v>
      </c>
      <c r="X154" s="15">
        <v>20</v>
      </c>
      <c r="Y154" s="15">
        <v>20</v>
      </c>
      <c r="Z154" s="15">
        <v>20</v>
      </c>
      <c r="AA154" s="15">
        <v>20</v>
      </c>
      <c r="AB154" s="15">
        <v>20</v>
      </c>
      <c r="AC154" s="15">
        <v>19</v>
      </c>
      <c r="AD154" s="15">
        <v>16</v>
      </c>
      <c r="AE154" s="15">
        <v>16</v>
      </c>
      <c r="AF154" s="15">
        <v>16</v>
      </c>
      <c r="AG154" s="15">
        <v>16</v>
      </c>
      <c r="AH154" s="15">
        <v>16</v>
      </c>
      <c r="AI154" s="15">
        <v>16</v>
      </c>
      <c r="AJ154" s="15">
        <v>16</v>
      </c>
      <c r="AK154" s="15">
        <v>15</v>
      </c>
      <c r="AL154" s="15">
        <v>15</v>
      </c>
      <c r="AM154" s="15">
        <v>15</v>
      </c>
      <c r="AN154" s="15">
        <v>15</v>
      </c>
      <c r="AO154" s="15">
        <v>15</v>
      </c>
      <c r="AP154" s="15">
        <v>15</v>
      </c>
      <c r="AQ154" s="15">
        <v>14</v>
      </c>
      <c r="AR154" s="15">
        <v>14</v>
      </c>
      <c r="AS154" s="15">
        <v>14</v>
      </c>
      <c r="AT154" s="15">
        <v>14</v>
      </c>
      <c r="AU154" s="15">
        <v>14</v>
      </c>
      <c r="AV154" s="15">
        <v>14</v>
      </c>
      <c r="AW154" s="15">
        <v>13.5</v>
      </c>
    </row>
    <row r="155" spans="1:49">
      <c r="A155" s="88" t="s">
        <v>428</v>
      </c>
      <c r="B155" s="15" t="s">
        <v>3194</v>
      </c>
      <c r="C155" s="15">
        <v>1000</v>
      </c>
      <c r="D155" s="15">
        <v>80</v>
      </c>
      <c r="E155" s="15">
        <v>1</v>
      </c>
      <c r="F155" s="15">
        <v>4</v>
      </c>
      <c r="G155" s="15">
        <v>11</v>
      </c>
      <c r="H155" s="15">
        <v>2278</v>
      </c>
      <c r="I155" s="15" t="s">
        <v>397</v>
      </c>
      <c r="J155" s="15">
        <v>30</v>
      </c>
      <c r="K155" s="15">
        <v>30</v>
      </c>
      <c r="L155" s="15">
        <v>30</v>
      </c>
      <c r="M155" s="15">
        <v>30</v>
      </c>
      <c r="N155" s="15">
        <v>30</v>
      </c>
      <c r="O155" s="15">
        <v>30</v>
      </c>
      <c r="P155" s="15">
        <v>30</v>
      </c>
      <c r="Q155" s="15">
        <v>30</v>
      </c>
      <c r="R155" s="15">
        <v>30</v>
      </c>
      <c r="S155" s="15">
        <v>30</v>
      </c>
      <c r="T155" s="15">
        <v>30</v>
      </c>
      <c r="U155" s="15">
        <v>30</v>
      </c>
      <c r="V155" s="15">
        <v>27</v>
      </c>
      <c r="W155" s="15">
        <v>27</v>
      </c>
      <c r="X155" s="15">
        <v>27</v>
      </c>
      <c r="Y155" s="15">
        <v>27</v>
      </c>
      <c r="Z155" s="15">
        <v>27</v>
      </c>
      <c r="AA155" s="15">
        <v>24</v>
      </c>
      <c r="AB155" s="15">
        <v>24</v>
      </c>
      <c r="AC155" s="15">
        <v>24</v>
      </c>
      <c r="AD155" s="15">
        <v>43</v>
      </c>
      <c r="AE155" s="15">
        <v>43</v>
      </c>
      <c r="AF155" s="15">
        <v>43</v>
      </c>
      <c r="AG155" s="15">
        <v>43</v>
      </c>
      <c r="AH155" s="15">
        <v>43</v>
      </c>
      <c r="AI155" s="15">
        <v>43</v>
      </c>
      <c r="AJ155" s="15">
        <v>43</v>
      </c>
      <c r="AK155" s="15">
        <v>43</v>
      </c>
      <c r="AL155" s="15">
        <v>43</v>
      </c>
      <c r="AM155" s="15">
        <v>43</v>
      </c>
      <c r="AN155" s="15">
        <v>43</v>
      </c>
      <c r="AO155" s="15">
        <v>43</v>
      </c>
      <c r="AP155" s="15">
        <v>38.5</v>
      </c>
      <c r="AQ155" s="15">
        <v>38.5</v>
      </c>
      <c r="AR155" s="15">
        <v>38.5</v>
      </c>
      <c r="AS155" s="15">
        <v>38.5</v>
      </c>
      <c r="AT155" s="15">
        <v>38.5</v>
      </c>
      <c r="AU155" s="15">
        <v>34</v>
      </c>
      <c r="AV155" s="15">
        <v>34</v>
      </c>
      <c r="AW155" s="15">
        <v>34</v>
      </c>
    </row>
    <row r="156" spans="1:49">
      <c r="A156" s="88" t="s">
        <v>428</v>
      </c>
      <c r="B156" s="15" t="s">
        <v>3195</v>
      </c>
      <c r="C156" s="15">
        <v>1850</v>
      </c>
      <c r="D156" s="15">
        <v>100</v>
      </c>
      <c r="E156" s="15">
        <v>2</v>
      </c>
      <c r="F156" s="15">
        <v>4.8</v>
      </c>
      <c r="G156" s="15">
        <v>20</v>
      </c>
      <c r="H156" s="15">
        <v>2283</v>
      </c>
      <c r="I156" s="15" t="s">
        <v>395</v>
      </c>
      <c r="J156" s="15">
        <v>26</v>
      </c>
      <c r="K156" s="15">
        <v>26</v>
      </c>
      <c r="L156" s="15">
        <v>26</v>
      </c>
      <c r="M156" s="15">
        <v>26</v>
      </c>
      <c r="N156" s="15">
        <v>26</v>
      </c>
      <c r="O156" s="15">
        <v>26</v>
      </c>
      <c r="P156" s="15">
        <v>26</v>
      </c>
      <c r="Q156" s="15">
        <v>26</v>
      </c>
      <c r="R156" s="15">
        <v>26</v>
      </c>
      <c r="S156" s="15">
        <v>26</v>
      </c>
      <c r="T156" s="15">
        <v>26</v>
      </c>
      <c r="U156" s="15">
        <v>26</v>
      </c>
      <c r="V156" s="15">
        <v>26</v>
      </c>
      <c r="W156" s="15">
        <v>25</v>
      </c>
      <c r="X156" s="15">
        <v>25</v>
      </c>
      <c r="Y156" s="15">
        <v>25</v>
      </c>
      <c r="Z156" s="15">
        <v>25</v>
      </c>
      <c r="AA156" s="15">
        <v>23</v>
      </c>
      <c r="AB156" s="15">
        <v>23</v>
      </c>
      <c r="AC156" s="15">
        <v>20</v>
      </c>
      <c r="AD156" s="15">
        <v>18.5</v>
      </c>
      <c r="AE156" s="15">
        <v>18.5</v>
      </c>
      <c r="AF156" s="15">
        <v>18.5</v>
      </c>
      <c r="AG156" s="15">
        <v>18.5</v>
      </c>
      <c r="AH156" s="15">
        <v>18.5</v>
      </c>
      <c r="AI156" s="15">
        <v>18.5</v>
      </c>
      <c r="AJ156" s="15">
        <v>18.5</v>
      </c>
      <c r="AK156" s="15">
        <v>18.5</v>
      </c>
      <c r="AL156" s="15">
        <v>18.5</v>
      </c>
      <c r="AM156" s="15">
        <v>18.5</v>
      </c>
      <c r="AN156" s="15">
        <v>18.5</v>
      </c>
      <c r="AO156" s="15">
        <v>18.5</v>
      </c>
      <c r="AP156" s="15">
        <v>18.5</v>
      </c>
      <c r="AQ156" s="15">
        <v>18</v>
      </c>
      <c r="AR156" s="15">
        <v>18</v>
      </c>
      <c r="AS156" s="15">
        <v>18</v>
      </c>
      <c r="AT156" s="15">
        <v>18</v>
      </c>
      <c r="AU156" s="15">
        <v>16.5</v>
      </c>
      <c r="AV156" s="15">
        <v>16.5</v>
      </c>
      <c r="AW156" s="15">
        <v>14</v>
      </c>
    </row>
    <row r="157" spans="1:49">
      <c r="A157" s="88" t="s">
        <v>428</v>
      </c>
      <c r="B157" s="15" t="s">
        <v>3196</v>
      </c>
      <c r="C157" s="15">
        <v>1500</v>
      </c>
      <c r="D157" s="15">
        <v>185</v>
      </c>
      <c r="E157" s="15">
        <v>2</v>
      </c>
      <c r="F157" s="15">
        <v>5.0999999999999996</v>
      </c>
      <c r="G157" s="15">
        <v>29</v>
      </c>
      <c r="H157" s="15">
        <v>2288</v>
      </c>
      <c r="I157" s="15" t="s">
        <v>395</v>
      </c>
      <c r="J157" s="15">
        <v>38</v>
      </c>
      <c r="K157" s="15">
        <v>38</v>
      </c>
      <c r="L157" s="15">
        <v>38</v>
      </c>
      <c r="M157" s="15">
        <v>38</v>
      </c>
      <c r="N157" s="15">
        <v>38</v>
      </c>
      <c r="O157" s="15">
        <v>38</v>
      </c>
      <c r="P157" s="15">
        <v>38</v>
      </c>
      <c r="Q157" s="15">
        <v>38</v>
      </c>
      <c r="R157" s="15">
        <v>38</v>
      </c>
      <c r="S157" s="15">
        <v>38</v>
      </c>
      <c r="T157" s="15">
        <v>38</v>
      </c>
      <c r="U157" s="15">
        <v>38</v>
      </c>
      <c r="V157" s="15">
        <v>38</v>
      </c>
      <c r="W157" s="15">
        <v>38</v>
      </c>
      <c r="X157" s="15">
        <v>35</v>
      </c>
      <c r="Y157" s="15">
        <v>35</v>
      </c>
      <c r="Z157" s="15">
        <v>35</v>
      </c>
      <c r="AA157" s="15">
        <v>35</v>
      </c>
      <c r="AB157" s="15">
        <v>32</v>
      </c>
      <c r="AC157" s="15">
        <v>29</v>
      </c>
      <c r="AD157" s="15">
        <v>27</v>
      </c>
      <c r="AE157" s="15">
        <v>27</v>
      </c>
      <c r="AF157" s="15">
        <v>27</v>
      </c>
      <c r="AG157" s="15">
        <v>27</v>
      </c>
      <c r="AH157" s="15">
        <v>27</v>
      </c>
      <c r="AI157" s="15">
        <v>27</v>
      </c>
      <c r="AJ157" s="15">
        <v>27</v>
      </c>
      <c r="AK157" s="15">
        <v>27</v>
      </c>
      <c r="AL157" s="15">
        <v>27</v>
      </c>
      <c r="AM157" s="15">
        <v>27</v>
      </c>
      <c r="AN157" s="15">
        <v>27</v>
      </c>
      <c r="AO157" s="15">
        <v>27</v>
      </c>
      <c r="AP157" s="15">
        <v>27</v>
      </c>
      <c r="AQ157" s="15">
        <v>27</v>
      </c>
      <c r="AR157" s="15">
        <v>25</v>
      </c>
      <c r="AS157" s="15">
        <v>25</v>
      </c>
      <c r="AT157" s="15">
        <v>25</v>
      </c>
      <c r="AU157" s="15">
        <v>25</v>
      </c>
      <c r="AV157" s="15">
        <v>23</v>
      </c>
      <c r="AW157" s="15">
        <v>21</v>
      </c>
    </row>
    <row r="158" spans="1:49">
      <c r="A158" s="88" t="s">
        <v>428</v>
      </c>
      <c r="B158" s="15" t="s">
        <v>3197</v>
      </c>
      <c r="C158" s="15">
        <v>1730</v>
      </c>
      <c r="D158" s="15">
        <v>80</v>
      </c>
      <c r="E158" s="15">
        <v>1</v>
      </c>
      <c r="F158" s="15">
        <v>6.2</v>
      </c>
      <c r="G158" s="15">
        <v>16</v>
      </c>
      <c r="H158" s="15">
        <v>2307</v>
      </c>
      <c r="I158" s="15" t="s">
        <v>397</v>
      </c>
      <c r="J158" s="15">
        <v>42</v>
      </c>
      <c r="K158" s="15">
        <v>42</v>
      </c>
      <c r="L158" s="15">
        <v>42</v>
      </c>
      <c r="M158" s="15">
        <v>42</v>
      </c>
      <c r="N158" s="15">
        <v>42</v>
      </c>
      <c r="O158" s="15">
        <v>42</v>
      </c>
      <c r="P158" s="15">
        <v>42</v>
      </c>
      <c r="Q158" s="15">
        <v>42</v>
      </c>
      <c r="R158" s="15">
        <v>42</v>
      </c>
      <c r="S158" s="15">
        <v>42</v>
      </c>
      <c r="T158" s="15">
        <v>42</v>
      </c>
      <c r="U158" s="15">
        <v>42</v>
      </c>
      <c r="V158" s="15">
        <v>38</v>
      </c>
      <c r="W158" s="15">
        <v>38</v>
      </c>
      <c r="X158" s="15">
        <v>34</v>
      </c>
      <c r="Y158" s="15">
        <v>34</v>
      </c>
      <c r="Z158" s="15">
        <v>30</v>
      </c>
      <c r="AA158" s="15">
        <v>30</v>
      </c>
      <c r="AB158" s="15">
        <v>26</v>
      </c>
      <c r="AC158" s="15">
        <v>26</v>
      </c>
      <c r="AD158" s="15">
        <v>60</v>
      </c>
      <c r="AE158" s="15">
        <v>60</v>
      </c>
      <c r="AF158" s="15">
        <v>60</v>
      </c>
      <c r="AG158" s="15">
        <v>60</v>
      </c>
      <c r="AH158" s="15">
        <v>60</v>
      </c>
      <c r="AI158" s="15">
        <v>60</v>
      </c>
      <c r="AJ158" s="15">
        <v>60</v>
      </c>
      <c r="AK158" s="15">
        <v>60</v>
      </c>
      <c r="AL158" s="15">
        <v>60</v>
      </c>
      <c r="AM158" s="15">
        <v>60</v>
      </c>
      <c r="AN158" s="15">
        <v>60</v>
      </c>
      <c r="AO158" s="15">
        <v>60</v>
      </c>
      <c r="AP158" s="15">
        <v>54</v>
      </c>
      <c r="AQ158" s="15">
        <v>54</v>
      </c>
      <c r="AR158" s="15">
        <v>48.5</v>
      </c>
      <c r="AS158" s="15">
        <v>48.5</v>
      </c>
      <c r="AT158" s="15">
        <v>43</v>
      </c>
      <c r="AU158" s="15">
        <v>43</v>
      </c>
      <c r="AV158" s="15">
        <v>37</v>
      </c>
      <c r="AW158" s="15">
        <v>37</v>
      </c>
    </row>
    <row r="159" spans="1:49">
      <c r="A159" s="88" t="s">
        <v>428</v>
      </c>
      <c r="B159" s="15" t="s">
        <v>3198</v>
      </c>
      <c r="C159" s="15">
        <v>1890</v>
      </c>
      <c r="D159" s="15">
        <v>250</v>
      </c>
      <c r="E159" s="15">
        <v>2</v>
      </c>
      <c r="F159" s="15">
        <v>7.2</v>
      </c>
      <c r="G159" s="15">
        <v>38</v>
      </c>
      <c r="H159" s="15">
        <v>2330</v>
      </c>
      <c r="I159" s="15" t="s">
        <v>395</v>
      </c>
      <c r="J159" s="15">
        <v>50</v>
      </c>
      <c r="K159" s="15">
        <v>50</v>
      </c>
      <c r="L159" s="15">
        <v>50</v>
      </c>
      <c r="M159" s="15">
        <v>50</v>
      </c>
      <c r="N159" s="15">
        <v>50</v>
      </c>
      <c r="O159" s="15">
        <v>49</v>
      </c>
      <c r="P159" s="15">
        <v>49</v>
      </c>
      <c r="Q159" s="15">
        <v>49</v>
      </c>
      <c r="R159" s="15">
        <v>49</v>
      </c>
      <c r="S159" s="15">
        <v>49</v>
      </c>
      <c r="T159" s="15">
        <v>49</v>
      </c>
      <c r="U159" s="15">
        <v>49</v>
      </c>
      <c r="V159" s="15">
        <v>49</v>
      </c>
      <c r="W159" s="15">
        <v>48</v>
      </c>
      <c r="X159" s="15">
        <v>48</v>
      </c>
      <c r="Y159" s="15">
        <v>48</v>
      </c>
      <c r="Z159" s="15">
        <v>48</v>
      </c>
      <c r="AA159" s="15">
        <v>48</v>
      </c>
      <c r="AB159" s="15">
        <v>48</v>
      </c>
      <c r="AC159" s="15">
        <v>48</v>
      </c>
      <c r="AD159" s="15">
        <v>36</v>
      </c>
      <c r="AE159" s="15">
        <v>36</v>
      </c>
      <c r="AF159" s="15">
        <v>36</v>
      </c>
      <c r="AG159" s="15">
        <v>36</v>
      </c>
      <c r="AH159" s="15">
        <v>36</v>
      </c>
      <c r="AI159" s="15">
        <v>35</v>
      </c>
      <c r="AJ159" s="15">
        <v>35</v>
      </c>
      <c r="AK159" s="15">
        <v>35</v>
      </c>
      <c r="AL159" s="15">
        <v>35</v>
      </c>
      <c r="AM159" s="15">
        <v>35</v>
      </c>
      <c r="AN159" s="15">
        <v>35</v>
      </c>
      <c r="AO159" s="15">
        <v>35</v>
      </c>
      <c r="AP159" s="15">
        <v>35</v>
      </c>
      <c r="AQ159" s="15">
        <v>34</v>
      </c>
      <c r="AR159" s="15">
        <v>34</v>
      </c>
      <c r="AS159" s="15">
        <v>34</v>
      </c>
      <c r="AT159" s="15">
        <v>34</v>
      </c>
      <c r="AU159" s="15">
        <v>34</v>
      </c>
      <c r="AV159" s="15">
        <v>34</v>
      </c>
      <c r="AW159" s="15">
        <v>34</v>
      </c>
    </row>
    <row r="160" spans="1:49">
      <c r="A160" s="88" t="s">
        <v>428</v>
      </c>
      <c r="B160" s="15" t="s">
        <v>3199</v>
      </c>
      <c r="C160" s="15">
        <v>2060</v>
      </c>
      <c r="D160" s="15">
        <v>40</v>
      </c>
      <c r="E160" s="15">
        <v>3</v>
      </c>
      <c r="F160" s="15">
        <v>4.5999999999999996</v>
      </c>
      <c r="G160" s="15">
        <v>20</v>
      </c>
      <c r="H160" s="15">
        <v>2335</v>
      </c>
      <c r="I160" s="15" t="s">
        <v>393</v>
      </c>
      <c r="J160" s="15">
        <v>18</v>
      </c>
      <c r="K160" s="15">
        <v>18</v>
      </c>
      <c r="L160" s="15">
        <v>18</v>
      </c>
      <c r="M160" s="15">
        <v>18</v>
      </c>
      <c r="N160" s="15">
        <v>18</v>
      </c>
      <c r="O160" s="15">
        <v>18</v>
      </c>
      <c r="P160" s="15">
        <v>18</v>
      </c>
      <c r="Q160" s="15">
        <v>18</v>
      </c>
      <c r="R160" s="15">
        <v>18</v>
      </c>
      <c r="S160" s="15">
        <v>18</v>
      </c>
      <c r="T160" s="15">
        <v>18</v>
      </c>
      <c r="U160" s="15">
        <v>18</v>
      </c>
      <c r="V160" s="15">
        <v>18</v>
      </c>
      <c r="W160" s="15">
        <v>18</v>
      </c>
      <c r="X160" s="15">
        <v>18</v>
      </c>
      <c r="Y160" s="15">
        <v>18</v>
      </c>
      <c r="Z160" s="15">
        <v>18</v>
      </c>
      <c r="AA160" s="15">
        <v>18</v>
      </c>
      <c r="AB160" s="15">
        <v>17</v>
      </c>
      <c r="AC160" s="15">
        <v>17</v>
      </c>
      <c r="AD160" s="15">
        <v>8.5</v>
      </c>
      <c r="AE160" s="15">
        <v>8.5</v>
      </c>
      <c r="AF160" s="15">
        <v>8.5</v>
      </c>
      <c r="AG160" s="15">
        <v>8.5</v>
      </c>
      <c r="AH160" s="15">
        <v>8.5</v>
      </c>
      <c r="AI160" s="15">
        <v>8.5</v>
      </c>
      <c r="AJ160" s="15">
        <v>8.5</v>
      </c>
      <c r="AK160" s="15">
        <v>8.5</v>
      </c>
      <c r="AL160" s="15">
        <v>8.5</v>
      </c>
      <c r="AM160" s="15">
        <v>8.5</v>
      </c>
      <c r="AN160" s="15">
        <v>8.5</v>
      </c>
      <c r="AO160" s="15">
        <v>8.5</v>
      </c>
      <c r="AP160" s="15">
        <v>8.5</v>
      </c>
      <c r="AQ160" s="15">
        <v>8.5</v>
      </c>
      <c r="AR160" s="15">
        <v>8.5</v>
      </c>
      <c r="AS160" s="15">
        <v>8.5</v>
      </c>
      <c r="AT160" s="15">
        <v>8.5</v>
      </c>
      <c r="AU160" s="15">
        <v>8.5</v>
      </c>
      <c r="AV160" s="15">
        <v>8</v>
      </c>
      <c r="AW160" s="15">
        <v>8</v>
      </c>
    </row>
    <row r="161" spans="1:49">
      <c r="A161" s="88" t="s">
        <v>428</v>
      </c>
      <c r="B161" s="15" t="s">
        <v>3200</v>
      </c>
      <c r="C161" s="15">
        <v>2350</v>
      </c>
      <c r="D161" s="15">
        <v>100</v>
      </c>
      <c r="E161" s="15">
        <v>3</v>
      </c>
      <c r="F161" s="15">
        <v>5.9</v>
      </c>
      <c r="G161" s="15">
        <v>24</v>
      </c>
      <c r="H161" s="15">
        <v>2343</v>
      </c>
      <c r="I161" s="15" t="s">
        <v>393</v>
      </c>
      <c r="J161" s="15">
        <v>21</v>
      </c>
      <c r="K161" s="15">
        <v>21</v>
      </c>
      <c r="L161" s="15">
        <v>21</v>
      </c>
      <c r="M161" s="15">
        <v>21</v>
      </c>
      <c r="N161" s="15">
        <v>21</v>
      </c>
      <c r="O161" s="15">
        <v>21</v>
      </c>
      <c r="P161" s="15">
        <v>21</v>
      </c>
      <c r="Q161" s="15">
        <v>21</v>
      </c>
      <c r="R161" s="15">
        <v>21</v>
      </c>
      <c r="S161" s="15">
        <v>21</v>
      </c>
      <c r="T161" s="15">
        <v>20</v>
      </c>
      <c r="U161" s="15">
        <v>20</v>
      </c>
      <c r="V161" s="15">
        <v>20</v>
      </c>
      <c r="W161" s="15">
        <v>20</v>
      </c>
      <c r="X161" s="15">
        <v>20</v>
      </c>
      <c r="Y161" s="15">
        <v>20</v>
      </c>
      <c r="Z161" s="15">
        <v>20</v>
      </c>
      <c r="AA161" s="15">
        <v>20</v>
      </c>
      <c r="AB161" s="15">
        <v>20</v>
      </c>
      <c r="AC161" s="15">
        <v>20</v>
      </c>
      <c r="AD161" s="15">
        <v>10</v>
      </c>
      <c r="AE161" s="15">
        <v>10</v>
      </c>
      <c r="AF161" s="15">
        <v>10</v>
      </c>
      <c r="AG161" s="15">
        <v>10</v>
      </c>
      <c r="AH161" s="15">
        <v>10</v>
      </c>
      <c r="AI161" s="15">
        <v>10</v>
      </c>
      <c r="AJ161" s="15">
        <v>10</v>
      </c>
      <c r="AK161" s="15">
        <v>10</v>
      </c>
      <c r="AL161" s="15">
        <v>10</v>
      </c>
      <c r="AM161" s="15">
        <v>10</v>
      </c>
      <c r="AN161" s="15">
        <v>9.5</v>
      </c>
      <c r="AO161" s="15">
        <v>9.5</v>
      </c>
      <c r="AP161" s="15">
        <v>9.5</v>
      </c>
      <c r="AQ161" s="15">
        <v>9.5</v>
      </c>
      <c r="AR161" s="15">
        <v>9.5</v>
      </c>
      <c r="AS161" s="15">
        <v>9.5</v>
      </c>
      <c r="AT161" s="15">
        <v>9.5</v>
      </c>
      <c r="AU161" s="15">
        <v>9.5</v>
      </c>
      <c r="AV161" s="15">
        <v>9.5</v>
      </c>
      <c r="AW161" s="15">
        <v>9.5</v>
      </c>
    </row>
    <row r="162" spans="1:49">
      <c r="A162" s="88" t="s">
        <v>428</v>
      </c>
      <c r="B162" s="15" t="s">
        <v>3201</v>
      </c>
      <c r="C162" s="15">
        <v>2940</v>
      </c>
      <c r="D162" s="15">
        <v>110</v>
      </c>
      <c r="E162" s="15">
        <v>3</v>
      </c>
      <c r="F162" s="15">
        <v>6.3</v>
      </c>
      <c r="G162" s="15">
        <v>32</v>
      </c>
      <c r="H162" s="15">
        <v>2348</v>
      </c>
      <c r="I162" s="15" t="s">
        <v>393</v>
      </c>
      <c r="J162" s="15">
        <v>28</v>
      </c>
      <c r="K162" s="15">
        <v>28</v>
      </c>
      <c r="L162" s="15">
        <v>28</v>
      </c>
      <c r="M162" s="15">
        <v>27</v>
      </c>
      <c r="N162" s="15">
        <v>27</v>
      </c>
      <c r="O162" s="15">
        <v>27</v>
      </c>
      <c r="P162" s="15">
        <v>27</v>
      </c>
      <c r="Q162" s="15">
        <v>27</v>
      </c>
      <c r="R162" s="15">
        <v>26</v>
      </c>
      <c r="S162" s="15">
        <v>26</v>
      </c>
      <c r="T162" s="15">
        <v>26</v>
      </c>
      <c r="U162" s="15">
        <v>26</v>
      </c>
      <c r="V162" s="15">
        <v>25</v>
      </c>
      <c r="W162" s="15">
        <v>25</v>
      </c>
      <c r="X162" s="15">
        <v>25</v>
      </c>
      <c r="Y162" s="15">
        <v>25</v>
      </c>
      <c r="Z162" s="15">
        <v>25</v>
      </c>
      <c r="AA162" s="15">
        <v>24</v>
      </c>
      <c r="AB162" s="15">
        <v>24</v>
      </c>
      <c r="AC162" s="15">
        <v>24</v>
      </c>
      <c r="AD162" s="15">
        <v>13.5</v>
      </c>
      <c r="AE162" s="15">
        <v>13.5</v>
      </c>
      <c r="AF162" s="15">
        <v>13.5</v>
      </c>
      <c r="AG162" s="15">
        <v>13</v>
      </c>
      <c r="AH162" s="15">
        <v>13</v>
      </c>
      <c r="AI162" s="15">
        <v>13</v>
      </c>
      <c r="AJ162" s="15">
        <v>13</v>
      </c>
      <c r="AK162" s="15">
        <v>13</v>
      </c>
      <c r="AL162" s="15">
        <v>12.5</v>
      </c>
      <c r="AM162" s="15">
        <v>12.5</v>
      </c>
      <c r="AN162" s="15">
        <v>12.5</v>
      </c>
      <c r="AO162" s="15">
        <v>12.5</v>
      </c>
      <c r="AP162" s="15">
        <v>12</v>
      </c>
      <c r="AQ162" s="15">
        <v>12</v>
      </c>
      <c r="AR162" s="15">
        <v>12</v>
      </c>
      <c r="AS162" s="15">
        <v>12</v>
      </c>
      <c r="AT162" s="15">
        <v>12</v>
      </c>
      <c r="AU162" s="15">
        <v>11.5</v>
      </c>
      <c r="AV162" s="15">
        <v>11.5</v>
      </c>
      <c r="AW162" s="15">
        <v>11.5</v>
      </c>
    </row>
    <row r="163" spans="1:49">
      <c r="A163" s="88" t="s">
        <v>428</v>
      </c>
      <c r="B163" s="15" t="s">
        <v>3202</v>
      </c>
      <c r="C163" s="15">
        <v>3350</v>
      </c>
      <c r="D163" s="15">
        <v>160</v>
      </c>
      <c r="E163" s="15">
        <v>3</v>
      </c>
      <c r="F163" s="15">
        <v>6.9</v>
      </c>
      <c r="G163" s="15">
        <v>37</v>
      </c>
      <c r="H163" s="15">
        <v>2356</v>
      </c>
      <c r="I163" s="15" t="s">
        <v>393</v>
      </c>
      <c r="J163" s="15">
        <v>33</v>
      </c>
      <c r="K163" s="15">
        <v>33</v>
      </c>
      <c r="L163" s="15">
        <v>33</v>
      </c>
      <c r="M163" s="15">
        <v>32</v>
      </c>
      <c r="N163" s="15">
        <v>32</v>
      </c>
      <c r="O163" s="15">
        <v>32</v>
      </c>
      <c r="P163" s="15">
        <v>32</v>
      </c>
      <c r="Q163" s="15">
        <v>31</v>
      </c>
      <c r="R163" s="15">
        <v>31</v>
      </c>
      <c r="S163" s="15">
        <v>31</v>
      </c>
      <c r="T163" s="15">
        <v>31</v>
      </c>
      <c r="U163" s="15">
        <v>30</v>
      </c>
      <c r="V163" s="15">
        <v>30</v>
      </c>
      <c r="W163" s="15">
        <v>30</v>
      </c>
      <c r="X163" s="15">
        <v>30</v>
      </c>
      <c r="Y163" s="15">
        <v>29</v>
      </c>
      <c r="Z163" s="15">
        <v>29</v>
      </c>
      <c r="AA163" s="15">
        <v>29</v>
      </c>
      <c r="AB163" s="15">
        <v>29</v>
      </c>
      <c r="AC163" s="15">
        <v>28</v>
      </c>
      <c r="AD163" s="15">
        <v>16</v>
      </c>
      <c r="AE163" s="15">
        <v>16</v>
      </c>
      <c r="AF163" s="15">
        <v>16</v>
      </c>
      <c r="AG163" s="15">
        <v>15</v>
      </c>
      <c r="AH163" s="15">
        <v>15</v>
      </c>
      <c r="AI163" s="15">
        <v>15</v>
      </c>
      <c r="AJ163" s="15">
        <v>15</v>
      </c>
      <c r="AK163" s="15">
        <v>15</v>
      </c>
      <c r="AL163" s="15">
        <v>15</v>
      </c>
      <c r="AM163" s="15">
        <v>15</v>
      </c>
      <c r="AN163" s="15">
        <v>15</v>
      </c>
      <c r="AO163" s="15">
        <v>14</v>
      </c>
      <c r="AP163" s="15">
        <v>14</v>
      </c>
      <c r="AQ163" s="15">
        <v>14</v>
      </c>
      <c r="AR163" s="15">
        <v>14</v>
      </c>
      <c r="AS163" s="15">
        <v>14</v>
      </c>
      <c r="AT163" s="15">
        <v>14</v>
      </c>
      <c r="AU163" s="15">
        <v>14</v>
      </c>
      <c r="AV163" s="15">
        <v>14</v>
      </c>
      <c r="AW163" s="15">
        <v>13.5</v>
      </c>
    </row>
    <row r="164" spans="1:49">
      <c r="A164" s="88" t="s">
        <v>428</v>
      </c>
      <c r="B164" s="15" t="s">
        <v>3203</v>
      </c>
      <c r="C164" s="15">
        <v>4105</v>
      </c>
      <c r="D164" s="15">
        <v>250</v>
      </c>
      <c r="E164" s="15">
        <v>3</v>
      </c>
      <c r="F164" s="15">
        <v>7.6</v>
      </c>
      <c r="G164" s="15">
        <v>51</v>
      </c>
      <c r="H164" s="15">
        <v>2364</v>
      </c>
      <c r="I164" s="15" t="s">
        <v>393</v>
      </c>
      <c r="J164" s="15">
        <v>45</v>
      </c>
      <c r="K164" s="15">
        <v>45</v>
      </c>
      <c r="L164" s="15">
        <v>44</v>
      </c>
      <c r="M164" s="15">
        <v>44</v>
      </c>
      <c r="N164" s="15">
        <v>44</v>
      </c>
      <c r="O164" s="15">
        <v>43</v>
      </c>
      <c r="P164" s="15">
        <v>43</v>
      </c>
      <c r="Q164" s="15">
        <v>43</v>
      </c>
      <c r="R164" s="15">
        <v>42</v>
      </c>
      <c r="S164" s="15">
        <v>42</v>
      </c>
      <c r="T164" s="15">
        <v>42</v>
      </c>
      <c r="U164" s="15">
        <v>41</v>
      </c>
      <c r="V164" s="15">
        <v>41</v>
      </c>
      <c r="W164" s="15">
        <v>41</v>
      </c>
      <c r="X164" s="15">
        <v>40</v>
      </c>
      <c r="Y164" s="15">
        <v>40</v>
      </c>
      <c r="Z164" s="15">
        <v>40</v>
      </c>
      <c r="AA164" s="15">
        <v>39</v>
      </c>
      <c r="AB164" s="15">
        <v>39</v>
      </c>
      <c r="AC164" s="15">
        <v>39</v>
      </c>
      <c r="AD164" s="15">
        <v>21.5</v>
      </c>
      <c r="AE164" s="15">
        <v>21.5</v>
      </c>
      <c r="AF164" s="15">
        <v>21</v>
      </c>
      <c r="AG164" s="15">
        <v>21</v>
      </c>
      <c r="AH164" s="15">
        <v>21</v>
      </c>
      <c r="AI164" s="15">
        <v>20.5</v>
      </c>
      <c r="AJ164" s="15">
        <v>20.5</v>
      </c>
      <c r="AK164" s="15">
        <v>20.5</v>
      </c>
      <c r="AL164" s="15">
        <v>20</v>
      </c>
      <c r="AM164" s="15">
        <v>20</v>
      </c>
      <c r="AN164" s="15">
        <v>20</v>
      </c>
      <c r="AO164" s="15">
        <v>19.5</v>
      </c>
      <c r="AP164" s="15">
        <v>19.5</v>
      </c>
      <c r="AQ164" s="15">
        <v>19.5</v>
      </c>
      <c r="AR164" s="15">
        <v>19</v>
      </c>
      <c r="AS164" s="15">
        <v>19</v>
      </c>
      <c r="AT164" s="15">
        <v>19</v>
      </c>
      <c r="AU164" s="15">
        <v>18.5</v>
      </c>
      <c r="AV164" s="15">
        <v>18.5</v>
      </c>
      <c r="AW164" s="15">
        <v>18.5</v>
      </c>
    </row>
    <row r="165" spans="1:49">
      <c r="A165" s="15" t="s">
        <v>424</v>
      </c>
      <c r="B165" s="15" t="s">
        <v>3204</v>
      </c>
      <c r="C165" s="15">
        <v>143</v>
      </c>
      <c r="D165" s="15">
        <v>10</v>
      </c>
      <c r="E165" s="15">
        <v>1</v>
      </c>
      <c r="F165" s="15">
        <v>1.1000000000000001</v>
      </c>
      <c r="G165" s="15">
        <v>3</v>
      </c>
      <c r="H165" s="15">
        <v>2188</v>
      </c>
      <c r="I165" s="15" t="s">
        <v>397</v>
      </c>
      <c r="J165" s="15">
        <v>6</v>
      </c>
      <c r="K165" s="15">
        <v>6</v>
      </c>
      <c r="L165" s="15">
        <v>6</v>
      </c>
      <c r="M165" s="15">
        <v>6</v>
      </c>
      <c r="N165" s="15">
        <v>6</v>
      </c>
      <c r="O165" s="15">
        <v>6</v>
      </c>
      <c r="P165" s="15">
        <v>6</v>
      </c>
      <c r="Q165" s="15">
        <v>6</v>
      </c>
      <c r="R165" s="15">
        <v>6</v>
      </c>
      <c r="S165" s="15">
        <v>6</v>
      </c>
      <c r="T165" s="15">
        <v>6</v>
      </c>
      <c r="U165" s="15">
        <v>6</v>
      </c>
      <c r="V165" s="15">
        <v>6</v>
      </c>
      <c r="W165" s="15">
        <v>6</v>
      </c>
      <c r="X165" s="15">
        <v>6</v>
      </c>
      <c r="Y165" s="15">
        <v>6</v>
      </c>
      <c r="Z165" s="15">
        <v>6</v>
      </c>
      <c r="AA165" s="15">
        <v>6</v>
      </c>
      <c r="AB165" s="15">
        <v>6</v>
      </c>
      <c r="AC165" s="15">
        <v>6</v>
      </c>
      <c r="AD165" s="15">
        <v>8.5</v>
      </c>
      <c r="AE165" s="15">
        <v>8.5</v>
      </c>
      <c r="AF165" s="15">
        <v>8.5</v>
      </c>
      <c r="AG165" s="15">
        <v>8.5</v>
      </c>
      <c r="AH165" s="15">
        <v>8.5</v>
      </c>
      <c r="AI165" s="15">
        <v>8.5</v>
      </c>
      <c r="AJ165" s="15">
        <v>8.5</v>
      </c>
      <c r="AK165" s="15">
        <v>8.5</v>
      </c>
      <c r="AL165" s="15">
        <v>8.5</v>
      </c>
      <c r="AM165" s="15">
        <v>8.5</v>
      </c>
      <c r="AN165" s="15">
        <v>8.5</v>
      </c>
      <c r="AO165" s="15">
        <v>8.5</v>
      </c>
      <c r="AP165" s="15">
        <v>8.5</v>
      </c>
      <c r="AQ165" s="15">
        <v>8.5</v>
      </c>
      <c r="AR165" s="15">
        <v>8.5</v>
      </c>
      <c r="AS165" s="15">
        <v>8.5</v>
      </c>
      <c r="AT165" s="15">
        <v>8.5</v>
      </c>
      <c r="AU165" s="15">
        <v>8.5</v>
      </c>
      <c r="AV165" s="15">
        <v>8.5</v>
      </c>
      <c r="AW165" s="15">
        <v>8.5</v>
      </c>
    </row>
    <row r="166" spans="1:49">
      <c r="A166" s="85" t="s">
        <v>424</v>
      </c>
      <c r="B166" s="15" t="s">
        <v>3205</v>
      </c>
      <c r="C166" s="15">
        <v>192</v>
      </c>
      <c r="D166" s="15">
        <v>20</v>
      </c>
      <c r="E166" s="15">
        <v>1</v>
      </c>
      <c r="F166" s="15">
        <v>1.6</v>
      </c>
      <c r="G166" s="15">
        <v>4</v>
      </c>
      <c r="H166" s="15">
        <v>2190</v>
      </c>
      <c r="I166" s="15" t="s">
        <v>397</v>
      </c>
      <c r="J166" s="15">
        <v>8</v>
      </c>
      <c r="K166" s="15">
        <v>8</v>
      </c>
      <c r="L166" s="15">
        <v>8</v>
      </c>
      <c r="M166" s="15">
        <v>8</v>
      </c>
      <c r="N166" s="15">
        <v>8</v>
      </c>
      <c r="O166" s="15">
        <v>8</v>
      </c>
      <c r="P166" s="15">
        <v>8</v>
      </c>
      <c r="Q166" s="15">
        <v>8</v>
      </c>
      <c r="R166" s="15">
        <v>8</v>
      </c>
      <c r="S166" s="15">
        <v>8</v>
      </c>
      <c r="T166" s="15">
        <v>8</v>
      </c>
      <c r="U166" s="15">
        <v>8</v>
      </c>
      <c r="V166" s="15">
        <v>8</v>
      </c>
      <c r="W166" s="15">
        <v>8</v>
      </c>
      <c r="X166" s="15">
        <v>8</v>
      </c>
      <c r="Y166" s="15">
        <v>8</v>
      </c>
      <c r="Z166" s="15">
        <v>8</v>
      </c>
      <c r="AA166" s="15">
        <v>8</v>
      </c>
      <c r="AB166" s="15">
        <v>8</v>
      </c>
      <c r="AC166" s="15">
        <v>8</v>
      </c>
      <c r="AD166" s="15">
        <v>11.5</v>
      </c>
      <c r="AE166" s="15">
        <v>11.5</v>
      </c>
      <c r="AF166" s="15">
        <v>11.5</v>
      </c>
      <c r="AG166" s="15">
        <v>11.5</v>
      </c>
      <c r="AH166" s="15">
        <v>11.5</v>
      </c>
      <c r="AI166" s="15">
        <v>11.5</v>
      </c>
      <c r="AJ166" s="15">
        <v>11.5</v>
      </c>
      <c r="AK166" s="15">
        <v>11.5</v>
      </c>
      <c r="AL166" s="15">
        <v>11.5</v>
      </c>
      <c r="AM166" s="15">
        <v>11.5</v>
      </c>
      <c r="AN166" s="15">
        <v>11.5</v>
      </c>
      <c r="AO166" s="15">
        <v>11.5</v>
      </c>
      <c r="AP166" s="15">
        <v>11.5</v>
      </c>
      <c r="AQ166" s="15">
        <v>11.5</v>
      </c>
      <c r="AR166" s="15">
        <v>11.5</v>
      </c>
      <c r="AS166" s="15">
        <v>11.5</v>
      </c>
      <c r="AT166" s="15">
        <v>11.5</v>
      </c>
      <c r="AU166" s="15">
        <v>11.5</v>
      </c>
      <c r="AV166" s="15">
        <v>11.5</v>
      </c>
      <c r="AW166" s="15">
        <v>11.5</v>
      </c>
    </row>
    <row r="167" spans="1:49">
      <c r="A167" s="85" t="s">
        <v>424</v>
      </c>
      <c r="B167" s="15" t="s">
        <v>3206</v>
      </c>
      <c r="C167" s="15">
        <v>235</v>
      </c>
      <c r="D167" s="15">
        <v>20</v>
      </c>
      <c r="E167" s="15">
        <v>1</v>
      </c>
      <c r="F167" s="15">
        <v>1.5</v>
      </c>
      <c r="G167" s="15">
        <v>5</v>
      </c>
      <c r="H167" s="15">
        <v>2195</v>
      </c>
      <c r="I167" s="15" t="s">
        <v>397</v>
      </c>
      <c r="J167" s="15">
        <v>10</v>
      </c>
      <c r="K167" s="15">
        <v>10</v>
      </c>
      <c r="L167" s="15">
        <v>10</v>
      </c>
      <c r="M167" s="15">
        <v>10</v>
      </c>
      <c r="N167" s="15">
        <v>10</v>
      </c>
      <c r="O167" s="15">
        <v>10</v>
      </c>
      <c r="P167" s="15">
        <v>10</v>
      </c>
      <c r="Q167" s="15">
        <v>10</v>
      </c>
      <c r="R167" s="15">
        <v>10</v>
      </c>
      <c r="S167" s="15">
        <v>10</v>
      </c>
      <c r="T167" s="15">
        <v>10</v>
      </c>
      <c r="U167" s="15">
        <v>10</v>
      </c>
      <c r="V167" s="15">
        <v>10</v>
      </c>
      <c r="W167" s="15">
        <v>10</v>
      </c>
      <c r="X167" s="15">
        <v>10</v>
      </c>
      <c r="Y167" s="15">
        <v>10</v>
      </c>
      <c r="Z167" s="15">
        <v>10</v>
      </c>
      <c r="AA167" s="15">
        <v>10</v>
      </c>
      <c r="AB167" s="15">
        <v>10</v>
      </c>
      <c r="AC167" s="15">
        <v>10</v>
      </c>
      <c r="AD167" s="15">
        <v>14</v>
      </c>
      <c r="AE167" s="15">
        <v>14</v>
      </c>
      <c r="AF167" s="15">
        <v>14</v>
      </c>
      <c r="AG167" s="15">
        <v>14</v>
      </c>
      <c r="AH167" s="15">
        <v>14</v>
      </c>
      <c r="AI167" s="15">
        <v>14</v>
      </c>
      <c r="AJ167" s="15">
        <v>14</v>
      </c>
      <c r="AK167" s="15">
        <v>14</v>
      </c>
      <c r="AL167" s="15">
        <v>14</v>
      </c>
      <c r="AM167" s="15">
        <v>14</v>
      </c>
      <c r="AN167" s="15">
        <v>14</v>
      </c>
      <c r="AO167" s="15">
        <v>14</v>
      </c>
      <c r="AP167" s="15">
        <v>14</v>
      </c>
      <c r="AQ167" s="15">
        <v>14</v>
      </c>
      <c r="AR167" s="15">
        <v>14</v>
      </c>
      <c r="AS167" s="15">
        <v>14</v>
      </c>
      <c r="AT167" s="15">
        <v>14</v>
      </c>
      <c r="AU167" s="15">
        <v>14</v>
      </c>
      <c r="AV167" s="15">
        <v>14</v>
      </c>
      <c r="AW167" s="15">
        <v>14</v>
      </c>
    </row>
    <row r="168" spans="1:49">
      <c r="A168" s="85" t="s">
        <v>424</v>
      </c>
      <c r="B168" s="15" t="s">
        <v>3207</v>
      </c>
      <c r="C168" s="15">
        <v>324</v>
      </c>
      <c r="D168" s="15">
        <v>30</v>
      </c>
      <c r="E168" s="15">
        <v>1</v>
      </c>
      <c r="F168" s="15">
        <v>1.7</v>
      </c>
      <c r="G168" s="15">
        <v>6</v>
      </c>
      <c r="H168" s="15">
        <v>2221</v>
      </c>
      <c r="I168" s="15" t="s">
        <v>397</v>
      </c>
      <c r="J168" s="15">
        <v>14</v>
      </c>
      <c r="K168" s="15">
        <v>14</v>
      </c>
      <c r="L168" s="15">
        <v>14</v>
      </c>
      <c r="M168" s="15">
        <v>14</v>
      </c>
      <c r="N168" s="15">
        <v>14</v>
      </c>
      <c r="O168" s="15">
        <v>14</v>
      </c>
      <c r="P168" s="15">
        <v>14</v>
      </c>
      <c r="Q168" s="15">
        <v>14</v>
      </c>
      <c r="R168" s="15">
        <v>14</v>
      </c>
      <c r="S168" s="15">
        <v>14</v>
      </c>
      <c r="T168" s="15">
        <v>14</v>
      </c>
      <c r="U168" s="15">
        <v>14</v>
      </c>
      <c r="V168" s="15">
        <v>14</v>
      </c>
      <c r="W168" s="15">
        <v>14</v>
      </c>
      <c r="X168" s="15">
        <v>14</v>
      </c>
      <c r="Y168" s="15">
        <v>14</v>
      </c>
      <c r="Z168" s="15">
        <v>14</v>
      </c>
      <c r="AA168" s="15">
        <v>14</v>
      </c>
      <c r="AB168" s="15">
        <v>14</v>
      </c>
      <c r="AC168" s="15">
        <v>14</v>
      </c>
      <c r="AD168" s="15">
        <v>20</v>
      </c>
      <c r="AE168" s="15">
        <v>20</v>
      </c>
      <c r="AF168" s="15">
        <v>20</v>
      </c>
      <c r="AG168" s="15">
        <v>20</v>
      </c>
      <c r="AH168" s="15">
        <v>20</v>
      </c>
      <c r="AI168" s="15">
        <v>20</v>
      </c>
      <c r="AJ168" s="15">
        <v>20</v>
      </c>
      <c r="AK168" s="15">
        <v>20</v>
      </c>
      <c r="AL168" s="15">
        <v>20</v>
      </c>
      <c r="AM168" s="15">
        <v>20</v>
      </c>
      <c r="AN168" s="15">
        <v>20</v>
      </c>
      <c r="AO168" s="15">
        <v>20</v>
      </c>
      <c r="AP168" s="15">
        <v>20</v>
      </c>
      <c r="AQ168" s="15">
        <v>20</v>
      </c>
      <c r="AR168" s="15">
        <v>20</v>
      </c>
      <c r="AS168" s="15">
        <v>20</v>
      </c>
      <c r="AT168" s="15">
        <v>20</v>
      </c>
      <c r="AU168" s="15">
        <v>20</v>
      </c>
      <c r="AV168" s="15">
        <v>20</v>
      </c>
      <c r="AW168" s="15">
        <v>20</v>
      </c>
    </row>
    <row r="169" spans="1:49">
      <c r="A169" s="85" t="s">
        <v>424</v>
      </c>
      <c r="B169" s="15" t="s">
        <v>3208</v>
      </c>
      <c r="C169" s="15">
        <v>374</v>
      </c>
      <c r="D169" s="15">
        <v>30</v>
      </c>
      <c r="E169" s="15">
        <v>1</v>
      </c>
      <c r="F169" s="15">
        <v>2.2999999999999998</v>
      </c>
      <c r="G169" s="15">
        <v>7</v>
      </c>
      <c r="H169" s="15">
        <v>2234</v>
      </c>
      <c r="I169" s="15" t="s">
        <v>397</v>
      </c>
      <c r="J169" s="15">
        <v>16</v>
      </c>
      <c r="K169" s="15">
        <v>16</v>
      </c>
      <c r="L169" s="15">
        <v>16</v>
      </c>
      <c r="M169" s="15">
        <v>16</v>
      </c>
      <c r="N169" s="15">
        <v>16</v>
      </c>
      <c r="O169" s="15">
        <v>16</v>
      </c>
      <c r="P169" s="15">
        <v>16</v>
      </c>
      <c r="Q169" s="15">
        <v>16</v>
      </c>
      <c r="R169" s="15">
        <v>16</v>
      </c>
      <c r="S169" s="15">
        <v>16</v>
      </c>
      <c r="T169" s="15">
        <v>16</v>
      </c>
      <c r="U169" s="15">
        <v>16</v>
      </c>
      <c r="V169" s="15">
        <v>16</v>
      </c>
      <c r="W169" s="15">
        <v>16</v>
      </c>
      <c r="X169" s="15">
        <v>16</v>
      </c>
      <c r="Y169" s="15">
        <v>16</v>
      </c>
      <c r="Z169" s="15">
        <v>16</v>
      </c>
      <c r="AA169" s="15">
        <v>16</v>
      </c>
      <c r="AB169" s="15">
        <v>16</v>
      </c>
      <c r="AC169" s="15">
        <v>16</v>
      </c>
      <c r="AD169" s="15">
        <v>23</v>
      </c>
      <c r="AE169" s="15">
        <v>23</v>
      </c>
      <c r="AF169" s="15">
        <v>23</v>
      </c>
      <c r="AG169" s="15">
        <v>23</v>
      </c>
      <c r="AH169" s="15">
        <v>23</v>
      </c>
      <c r="AI169" s="15">
        <v>23</v>
      </c>
      <c r="AJ169" s="15">
        <v>23</v>
      </c>
      <c r="AK169" s="15">
        <v>23</v>
      </c>
      <c r="AL169" s="15">
        <v>23</v>
      </c>
      <c r="AM169" s="15">
        <v>23</v>
      </c>
      <c r="AN169" s="15">
        <v>23</v>
      </c>
      <c r="AO169" s="15">
        <v>23</v>
      </c>
      <c r="AP169" s="15">
        <v>23</v>
      </c>
      <c r="AQ169" s="15">
        <v>23</v>
      </c>
      <c r="AR169" s="15">
        <v>23</v>
      </c>
      <c r="AS169" s="15">
        <v>23</v>
      </c>
      <c r="AT169" s="15">
        <v>23</v>
      </c>
      <c r="AU169" s="15">
        <v>23</v>
      </c>
      <c r="AV169" s="15">
        <v>23</v>
      </c>
      <c r="AW169" s="15">
        <v>23</v>
      </c>
    </row>
    <row r="170" spans="1:49">
      <c r="A170" s="85" t="s">
        <v>424</v>
      </c>
      <c r="B170" s="15" t="s">
        <v>3209</v>
      </c>
      <c r="C170" s="15">
        <v>190</v>
      </c>
      <c r="D170" s="15">
        <v>20</v>
      </c>
      <c r="E170" s="15">
        <v>1.5</v>
      </c>
      <c r="F170" s="15">
        <v>1.4</v>
      </c>
      <c r="G170" s="15">
        <v>5</v>
      </c>
      <c r="H170" s="15">
        <v>2235</v>
      </c>
      <c r="I170" s="15" t="s">
        <v>3210</v>
      </c>
      <c r="J170" s="15">
        <v>8</v>
      </c>
      <c r="K170" s="15">
        <v>8</v>
      </c>
      <c r="L170" s="15">
        <v>8</v>
      </c>
      <c r="M170" s="15">
        <v>8</v>
      </c>
      <c r="N170" s="15">
        <v>8</v>
      </c>
      <c r="O170" s="15">
        <v>8</v>
      </c>
      <c r="P170" s="15">
        <v>8</v>
      </c>
      <c r="Q170" s="15">
        <v>8</v>
      </c>
      <c r="R170" s="15">
        <v>8</v>
      </c>
      <c r="S170" s="15">
        <v>8</v>
      </c>
      <c r="T170" s="15">
        <v>8</v>
      </c>
      <c r="U170" s="15">
        <v>8</v>
      </c>
      <c r="V170" s="15">
        <v>8</v>
      </c>
      <c r="W170" s="15">
        <v>8</v>
      </c>
      <c r="X170" s="15">
        <v>8</v>
      </c>
      <c r="Y170" s="15">
        <v>8</v>
      </c>
      <c r="Z170" s="15">
        <v>8</v>
      </c>
      <c r="AA170" s="15">
        <v>8</v>
      </c>
      <c r="AB170" s="15">
        <v>8</v>
      </c>
      <c r="AC170" s="15">
        <v>8</v>
      </c>
      <c r="AD170" s="15">
        <v>7.5</v>
      </c>
      <c r="AE170" s="15">
        <v>7.5</v>
      </c>
      <c r="AF170" s="15">
        <v>7.5</v>
      </c>
      <c r="AG170" s="15">
        <v>7.5</v>
      </c>
      <c r="AH170" s="15">
        <v>7.5</v>
      </c>
      <c r="AI170" s="15">
        <v>7.5</v>
      </c>
      <c r="AJ170" s="15">
        <v>7.5</v>
      </c>
      <c r="AK170" s="15">
        <v>7.5</v>
      </c>
      <c r="AL170" s="15">
        <v>7.5</v>
      </c>
      <c r="AM170" s="15">
        <v>7.5</v>
      </c>
      <c r="AN170" s="15">
        <v>7.5</v>
      </c>
      <c r="AO170" s="15">
        <v>7.5</v>
      </c>
      <c r="AP170" s="15">
        <v>7.5</v>
      </c>
      <c r="AQ170" s="15">
        <v>7.5</v>
      </c>
      <c r="AR170" s="15">
        <v>7.5</v>
      </c>
      <c r="AS170" s="15">
        <v>7.5</v>
      </c>
      <c r="AT170" s="15">
        <v>7.5</v>
      </c>
      <c r="AU170" s="15">
        <v>7.5</v>
      </c>
      <c r="AV170" s="15">
        <v>7.5</v>
      </c>
      <c r="AW170" s="15">
        <v>7.5</v>
      </c>
    </row>
    <row r="171" spans="1:49">
      <c r="A171" s="85" t="s">
        <v>424</v>
      </c>
      <c r="B171" s="15" t="s">
        <v>3211</v>
      </c>
      <c r="C171" s="15">
        <v>283</v>
      </c>
      <c r="D171" s="15">
        <v>30</v>
      </c>
      <c r="E171" s="15">
        <v>1.5</v>
      </c>
      <c r="F171" s="15">
        <v>2</v>
      </c>
      <c r="G171" s="15">
        <v>7</v>
      </c>
      <c r="H171" s="15">
        <v>2240</v>
      </c>
      <c r="I171" s="15" t="s">
        <v>3210</v>
      </c>
      <c r="J171" s="15">
        <v>12</v>
      </c>
      <c r="K171" s="15">
        <v>12</v>
      </c>
      <c r="L171" s="15">
        <v>12</v>
      </c>
      <c r="M171" s="15">
        <v>12</v>
      </c>
      <c r="N171" s="15">
        <v>12</v>
      </c>
      <c r="O171" s="15">
        <v>12</v>
      </c>
      <c r="P171" s="15">
        <v>12</v>
      </c>
      <c r="Q171" s="15">
        <v>12</v>
      </c>
      <c r="R171" s="15">
        <v>12</v>
      </c>
      <c r="S171" s="15">
        <v>12</v>
      </c>
      <c r="T171" s="15">
        <v>12</v>
      </c>
      <c r="U171" s="15">
        <v>12</v>
      </c>
      <c r="V171" s="15">
        <v>12</v>
      </c>
      <c r="W171" s="15">
        <v>12</v>
      </c>
      <c r="X171" s="15">
        <v>12</v>
      </c>
      <c r="Y171" s="15">
        <v>12</v>
      </c>
      <c r="Z171" s="15">
        <v>12</v>
      </c>
      <c r="AA171" s="15">
        <v>12</v>
      </c>
      <c r="AB171" s="15">
        <v>12</v>
      </c>
      <c r="AC171" s="15">
        <v>12</v>
      </c>
      <c r="AD171" s="15">
        <v>11.5</v>
      </c>
      <c r="AE171" s="15">
        <v>11.5</v>
      </c>
      <c r="AF171" s="15">
        <v>11.5</v>
      </c>
      <c r="AG171" s="15">
        <v>11.5</v>
      </c>
      <c r="AH171" s="15">
        <v>11.5</v>
      </c>
      <c r="AI171" s="15">
        <v>11.5</v>
      </c>
      <c r="AJ171" s="15">
        <v>11.5</v>
      </c>
      <c r="AK171" s="15">
        <v>11.5</v>
      </c>
      <c r="AL171" s="15">
        <v>11.5</v>
      </c>
      <c r="AM171" s="15">
        <v>11.5</v>
      </c>
      <c r="AN171" s="15">
        <v>11.5</v>
      </c>
      <c r="AO171" s="15">
        <v>11.5</v>
      </c>
      <c r="AP171" s="15">
        <v>11.5</v>
      </c>
      <c r="AQ171" s="15">
        <v>11.5</v>
      </c>
      <c r="AR171" s="15">
        <v>11.5</v>
      </c>
      <c r="AS171" s="15">
        <v>11.5</v>
      </c>
      <c r="AT171" s="15">
        <v>11.5</v>
      </c>
      <c r="AU171" s="15">
        <v>11.5</v>
      </c>
      <c r="AV171" s="15">
        <v>11.5</v>
      </c>
      <c r="AW171" s="15">
        <v>11.5</v>
      </c>
    </row>
    <row r="172" spans="1:49">
      <c r="A172" s="85" t="s">
        <v>424</v>
      </c>
      <c r="B172" s="15" t="s">
        <v>3212</v>
      </c>
      <c r="C172" s="15">
        <v>323</v>
      </c>
      <c r="D172" s="15">
        <v>30</v>
      </c>
      <c r="E172" s="15">
        <v>1.5</v>
      </c>
      <c r="F172" s="15">
        <v>1.6</v>
      </c>
      <c r="G172" s="15">
        <v>8</v>
      </c>
      <c r="H172" s="15">
        <v>2253</v>
      </c>
      <c r="I172" s="15" t="s">
        <v>3210</v>
      </c>
      <c r="J172" s="15">
        <v>13</v>
      </c>
      <c r="K172" s="15">
        <v>13</v>
      </c>
      <c r="L172" s="15">
        <v>13</v>
      </c>
      <c r="M172" s="15">
        <v>13</v>
      </c>
      <c r="N172" s="15">
        <v>13</v>
      </c>
      <c r="O172" s="15">
        <v>13</v>
      </c>
      <c r="P172" s="15">
        <v>13</v>
      </c>
      <c r="Q172" s="15">
        <v>13</v>
      </c>
      <c r="R172" s="15">
        <v>13</v>
      </c>
      <c r="S172" s="15">
        <v>13</v>
      </c>
      <c r="T172" s="15">
        <v>13</v>
      </c>
      <c r="U172" s="15">
        <v>13</v>
      </c>
      <c r="V172" s="15">
        <v>13</v>
      </c>
      <c r="W172" s="15">
        <v>13</v>
      </c>
      <c r="X172" s="15">
        <v>13</v>
      </c>
      <c r="Y172" s="15">
        <v>13</v>
      </c>
      <c r="Z172" s="15">
        <v>13</v>
      </c>
      <c r="AA172" s="15">
        <v>13</v>
      </c>
      <c r="AB172" s="15">
        <v>13</v>
      </c>
      <c r="AC172" s="15">
        <v>13</v>
      </c>
      <c r="AD172" s="15">
        <v>12.5</v>
      </c>
      <c r="AE172" s="15">
        <v>12.5</v>
      </c>
      <c r="AF172" s="15">
        <v>12.5</v>
      </c>
      <c r="AG172" s="15">
        <v>12.5</v>
      </c>
      <c r="AH172" s="15">
        <v>12.5</v>
      </c>
      <c r="AI172" s="15">
        <v>12.5</v>
      </c>
      <c r="AJ172" s="15">
        <v>12.5</v>
      </c>
      <c r="AK172" s="15">
        <v>12.5</v>
      </c>
      <c r="AL172" s="15">
        <v>12.5</v>
      </c>
      <c r="AM172" s="15">
        <v>12.5</v>
      </c>
      <c r="AN172" s="15">
        <v>12.5</v>
      </c>
      <c r="AO172" s="15">
        <v>12.5</v>
      </c>
      <c r="AP172" s="15">
        <v>12.5</v>
      </c>
      <c r="AQ172" s="15">
        <v>12.5</v>
      </c>
      <c r="AR172" s="15">
        <v>12.5</v>
      </c>
      <c r="AS172" s="15">
        <v>12.5</v>
      </c>
      <c r="AT172" s="15">
        <v>12.5</v>
      </c>
      <c r="AU172" s="15">
        <v>12.5</v>
      </c>
      <c r="AV172" s="15">
        <v>12.5</v>
      </c>
      <c r="AW172" s="15">
        <v>12.5</v>
      </c>
    </row>
    <row r="173" spans="1:49">
      <c r="A173" s="85" t="s">
        <v>424</v>
      </c>
      <c r="B173" s="15" t="s">
        <v>3213</v>
      </c>
      <c r="C173" s="15">
        <v>369</v>
      </c>
      <c r="D173" s="15">
        <v>30</v>
      </c>
      <c r="E173" s="15">
        <v>1.5</v>
      </c>
      <c r="F173" s="15">
        <v>1.8</v>
      </c>
      <c r="G173" s="15">
        <v>9</v>
      </c>
      <c r="H173" s="15">
        <v>2258</v>
      </c>
      <c r="I173" s="15" t="s">
        <v>3210</v>
      </c>
      <c r="J173" s="15">
        <v>14</v>
      </c>
      <c r="K173" s="15">
        <v>14</v>
      </c>
      <c r="L173" s="15">
        <v>14</v>
      </c>
      <c r="M173" s="15">
        <v>14</v>
      </c>
      <c r="N173" s="15">
        <v>14</v>
      </c>
      <c r="O173" s="15">
        <v>14</v>
      </c>
      <c r="P173" s="15">
        <v>14</v>
      </c>
      <c r="Q173" s="15">
        <v>14</v>
      </c>
      <c r="R173" s="15">
        <v>14</v>
      </c>
      <c r="S173" s="15">
        <v>14</v>
      </c>
      <c r="T173" s="15">
        <v>14</v>
      </c>
      <c r="U173" s="15">
        <v>14</v>
      </c>
      <c r="V173" s="15">
        <v>14</v>
      </c>
      <c r="W173" s="15">
        <v>14</v>
      </c>
      <c r="X173" s="15">
        <v>14</v>
      </c>
      <c r="Y173" s="15">
        <v>14</v>
      </c>
      <c r="Z173" s="15">
        <v>14</v>
      </c>
      <c r="AA173" s="15">
        <v>14</v>
      </c>
      <c r="AB173" s="15">
        <v>14</v>
      </c>
      <c r="AC173" s="15">
        <v>14</v>
      </c>
      <c r="AD173" s="15">
        <v>13.5</v>
      </c>
      <c r="AE173" s="15">
        <v>13.5</v>
      </c>
      <c r="AF173" s="15">
        <v>13.5</v>
      </c>
      <c r="AG173" s="15">
        <v>13.5</v>
      </c>
      <c r="AH173" s="15">
        <v>13.5</v>
      </c>
      <c r="AI173" s="15">
        <v>13.5</v>
      </c>
      <c r="AJ173" s="15">
        <v>13.5</v>
      </c>
      <c r="AK173" s="15">
        <v>13.5</v>
      </c>
      <c r="AL173" s="15">
        <v>13.5</v>
      </c>
      <c r="AM173" s="15">
        <v>13.5</v>
      </c>
      <c r="AN173" s="15">
        <v>13.5</v>
      </c>
      <c r="AO173" s="15">
        <v>13.5</v>
      </c>
      <c r="AP173" s="15">
        <v>13.5</v>
      </c>
      <c r="AQ173" s="15">
        <v>13.5</v>
      </c>
      <c r="AR173" s="15">
        <v>13.5</v>
      </c>
      <c r="AS173" s="15">
        <v>13.5</v>
      </c>
      <c r="AT173" s="15">
        <v>13.5</v>
      </c>
      <c r="AU173" s="15">
        <v>13.5</v>
      </c>
      <c r="AV173" s="15">
        <v>13.5</v>
      </c>
      <c r="AW173" s="15">
        <v>13.5</v>
      </c>
    </row>
    <row r="174" spans="1:49">
      <c r="A174" s="85" t="s">
        <v>424</v>
      </c>
      <c r="B174" s="15" t="s">
        <v>3214</v>
      </c>
      <c r="C174" s="15">
        <v>461</v>
      </c>
      <c r="D174" s="15">
        <v>30</v>
      </c>
      <c r="E174" s="15">
        <v>1.5</v>
      </c>
      <c r="F174" s="15">
        <v>2.2000000000000002</v>
      </c>
      <c r="G174" s="15">
        <v>10</v>
      </c>
      <c r="H174" s="15">
        <v>2260</v>
      </c>
      <c r="I174" s="15" t="s">
        <v>3210</v>
      </c>
      <c r="J174" s="15">
        <v>15</v>
      </c>
      <c r="K174" s="15">
        <v>15</v>
      </c>
      <c r="L174" s="15">
        <v>15</v>
      </c>
      <c r="M174" s="15">
        <v>15</v>
      </c>
      <c r="N174" s="15">
        <v>15</v>
      </c>
      <c r="O174" s="15">
        <v>15</v>
      </c>
      <c r="P174" s="15">
        <v>15</v>
      </c>
      <c r="Q174" s="15">
        <v>15</v>
      </c>
      <c r="R174" s="15">
        <v>15</v>
      </c>
      <c r="S174" s="15">
        <v>15</v>
      </c>
      <c r="T174" s="15">
        <v>15</v>
      </c>
      <c r="U174" s="15">
        <v>15</v>
      </c>
      <c r="V174" s="15">
        <v>15</v>
      </c>
      <c r="W174" s="15">
        <v>15</v>
      </c>
      <c r="X174" s="15">
        <v>15</v>
      </c>
      <c r="Y174" s="15">
        <v>15</v>
      </c>
      <c r="Z174" s="15">
        <v>15</v>
      </c>
      <c r="AA174" s="15">
        <v>15</v>
      </c>
      <c r="AB174" s="15">
        <v>15</v>
      </c>
      <c r="AC174" s="15">
        <v>15</v>
      </c>
      <c r="AD174" s="15">
        <v>14.5</v>
      </c>
      <c r="AE174" s="15">
        <v>14.5</v>
      </c>
      <c r="AF174" s="15">
        <v>14.5</v>
      </c>
      <c r="AG174" s="15">
        <v>14.5</v>
      </c>
      <c r="AH174" s="15">
        <v>14.5</v>
      </c>
      <c r="AI174" s="15">
        <v>14.5</v>
      </c>
      <c r="AJ174" s="15">
        <v>14.5</v>
      </c>
      <c r="AK174" s="15">
        <v>14.5</v>
      </c>
      <c r="AL174" s="15">
        <v>14.5</v>
      </c>
      <c r="AM174" s="15">
        <v>14.5</v>
      </c>
      <c r="AN174" s="15">
        <v>14.5</v>
      </c>
      <c r="AO174" s="15">
        <v>14.5</v>
      </c>
      <c r="AP174" s="15">
        <v>14.5</v>
      </c>
      <c r="AQ174" s="15">
        <v>14.5</v>
      </c>
      <c r="AR174" s="15">
        <v>14.5</v>
      </c>
      <c r="AS174" s="15">
        <v>14.5</v>
      </c>
      <c r="AT174" s="15">
        <v>14.5</v>
      </c>
      <c r="AU174" s="15">
        <v>14.5</v>
      </c>
      <c r="AV174" s="15">
        <v>14.5</v>
      </c>
      <c r="AW174" s="15">
        <v>14.5</v>
      </c>
    </row>
    <row r="175" spans="1:49">
      <c r="A175" s="85" t="s">
        <v>424</v>
      </c>
      <c r="B175" s="15" t="s">
        <v>3215</v>
      </c>
      <c r="C175" s="15">
        <v>333</v>
      </c>
      <c r="D175" s="15">
        <v>30</v>
      </c>
      <c r="E175" s="15">
        <v>2</v>
      </c>
      <c r="F175" s="15">
        <v>2.6</v>
      </c>
      <c r="G175" s="15">
        <v>11</v>
      </c>
      <c r="H175" s="15">
        <v>2262</v>
      </c>
      <c r="I175" s="15" t="s">
        <v>395</v>
      </c>
      <c r="J175" s="15">
        <v>14</v>
      </c>
      <c r="K175" s="15">
        <v>14</v>
      </c>
      <c r="L175" s="15">
        <v>14</v>
      </c>
      <c r="M175" s="15">
        <v>14</v>
      </c>
      <c r="N175" s="15">
        <v>14</v>
      </c>
      <c r="O175" s="15">
        <v>14</v>
      </c>
      <c r="P175" s="15">
        <v>14</v>
      </c>
      <c r="Q175" s="15">
        <v>14</v>
      </c>
      <c r="R175" s="15">
        <v>14</v>
      </c>
      <c r="S175" s="15">
        <v>14</v>
      </c>
      <c r="T175" s="15">
        <v>14</v>
      </c>
      <c r="U175" s="15">
        <v>14</v>
      </c>
      <c r="V175" s="15">
        <v>14</v>
      </c>
      <c r="W175" s="15">
        <v>14</v>
      </c>
      <c r="X175" s="15">
        <v>14</v>
      </c>
      <c r="Y175" s="15">
        <v>14</v>
      </c>
      <c r="Z175" s="15">
        <v>14</v>
      </c>
      <c r="AA175" s="15">
        <v>14</v>
      </c>
      <c r="AB175" s="15">
        <v>14</v>
      </c>
      <c r="AC175" s="15">
        <v>14</v>
      </c>
      <c r="AD175" s="15">
        <v>10</v>
      </c>
      <c r="AE175" s="15">
        <v>10</v>
      </c>
      <c r="AF175" s="15">
        <v>10</v>
      </c>
      <c r="AG175" s="15">
        <v>10</v>
      </c>
      <c r="AH175" s="15">
        <v>10</v>
      </c>
      <c r="AI175" s="15">
        <v>10</v>
      </c>
      <c r="AJ175" s="15">
        <v>10</v>
      </c>
      <c r="AK175" s="15">
        <v>10</v>
      </c>
      <c r="AL175" s="15">
        <v>10</v>
      </c>
      <c r="AM175" s="15">
        <v>10</v>
      </c>
      <c r="AN175" s="15">
        <v>10</v>
      </c>
      <c r="AO175" s="15">
        <v>10</v>
      </c>
      <c r="AP175" s="15">
        <v>10</v>
      </c>
      <c r="AQ175" s="15">
        <v>10</v>
      </c>
      <c r="AR175" s="15">
        <v>10</v>
      </c>
      <c r="AS175" s="15">
        <v>10</v>
      </c>
      <c r="AT175" s="15">
        <v>10</v>
      </c>
      <c r="AU175" s="15">
        <v>10</v>
      </c>
      <c r="AV175" s="15">
        <v>10</v>
      </c>
      <c r="AW175" s="15">
        <v>10</v>
      </c>
    </row>
    <row r="176" spans="1:49">
      <c r="A176" s="85" t="s">
        <v>424</v>
      </c>
      <c r="B176" s="15" t="s">
        <v>3216</v>
      </c>
      <c r="C176" s="15">
        <v>381</v>
      </c>
      <c r="D176" s="15">
        <v>45</v>
      </c>
      <c r="E176" s="15">
        <v>2</v>
      </c>
      <c r="F176" s="15">
        <v>3</v>
      </c>
      <c r="G176" s="15">
        <v>12</v>
      </c>
      <c r="H176" s="15">
        <v>2265</v>
      </c>
      <c r="I176" s="15" t="s">
        <v>395</v>
      </c>
      <c r="J176" s="15">
        <v>16</v>
      </c>
      <c r="K176" s="15">
        <v>16</v>
      </c>
      <c r="L176" s="15">
        <v>16</v>
      </c>
      <c r="M176" s="15">
        <v>16</v>
      </c>
      <c r="N176" s="15">
        <v>16</v>
      </c>
      <c r="O176" s="15">
        <v>16</v>
      </c>
      <c r="P176" s="15">
        <v>16</v>
      </c>
      <c r="Q176" s="15">
        <v>16</v>
      </c>
      <c r="R176" s="15">
        <v>16</v>
      </c>
      <c r="S176" s="15">
        <v>16</v>
      </c>
      <c r="T176" s="15">
        <v>16</v>
      </c>
      <c r="U176" s="15">
        <v>16</v>
      </c>
      <c r="V176" s="15">
        <v>16</v>
      </c>
      <c r="W176" s="15">
        <v>16</v>
      </c>
      <c r="X176" s="15">
        <v>16</v>
      </c>
      <c r="Y176" s="15">
        <v>16</v>
      </c>
      <c r="Z176" s="15">
        <v>16</v>
      </c>
      <c r="AA176" s="15">
        <v>16</v>
      </c>
      <c r="AB176" s="15">
        <v>16</v>
      </c>
      <c r="AC176" s="15">
        <v>16</v>
      </c>
      <c r="AD176" s="15">
        <v>11.5</v>
      </c>
      <c r="AE176" s="15">
        <v>11.5</v>
      </c>
      <c r="AF176" s="15">
        <v>11.5</v>
      </c>
      <c r="AG176" s="15">
        <v>11.5</v>
      </c>
      <c r="AH176" s="15">
        <v>11.5</v>
      </c>
      <c r="AI176" s="15">
        <v>11.5</v>
      </c>
      <c r="AJ176" s="15">
        <v>11.5</v>
      </c>
      <c r="AK176" s="15">
        <v>11.5</v>
      </c>
      <c r="AL176" s="15">
        <v>11.5</v>
      </c>
      <c r="AM176" s="15">
        <v>11.5</v>
      </c>
      <c r="AN176" s="15">
        <v>11.5</v>
      </c>
      <c r="AO176" s="15">
        <v>11.5</v>
      </c>
      <c r="AP176" s="15">
        <v>11.5</v>
      </c>
      <c r="AQ176" s="15">
        <v>11.5</v>
      </c>
      <c r="AR176" s="15">
        <v>11.5</v>
      </c>
      <c r="AS176" s="15">
        <v>11.5</v>
      </c>
      <c r="AT176" s="15">
        <v>11.5</v>
      </c>
      <c r="AU176" s="15">
        <v>11.5</v>
      </c>
      <c r="AV176" s="15">
        <v>11.5</v>
      </c>
      <c r="AW176" s="15">
        <v>11.5</v>
      </c>
    </row>
    <row r="177" spans="1:49">
      <c r="A177" s="85" t="s">
        <v>424</v>
      </c>
      <c r="B177" s="15" t="s">
        <v>3217</v>
      </c>
      <c r="C177" s="15">
        <v>429</v>
      </c>
      <c r="D177" s="15">
        <v>45</v>
      </c>
      <c r="E177" s="15">
        <v>2</v>
      </c>
      <c r="F177" s="15">
        <v>3.4</v>
      </c>
      <c r="G177" s="15">
        <v>14</v>
      </c>
      <c r="H177" s="15">
        <v>2269</v>
      </c>
      <c r="I177" s="15" t="s">
        <v>395</v>
      </c>
      <c r="J177" s="15">
        <v>18</v>
      </c>
      <c r="K177" s="15">
        <v>18</v>
      </c>
      <c r="L177" s="15">
        <v>18</v>
      </c>
      <c r="M177" s="15">
        <v>18</v>
      </c>
      <c r="N177" s="15">
        <v>18</v>
      </c>
      <c r="O177" s="15">
        <v>18</v>
      </c>
      <c r="P177" s="15">
        <v>18</v>
      </c>
      <c r="Q177" s="15">
        <v>18</v>
      </c>
      <c r="R177" s="15">
        <v>18</v>
      </c>
      <c r="S177" s="15">
        <v>18</v>
      </c>
      <c r="T177" s="15">
        <v>18</v>
      </c>
      <c r="U177" s="15">
        <v>18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18</v>
      </c>
      <c r="AD177" s="15">
        <v>13</v>
      </c>
      <c r="AE177" s="15">
        <v>13</v>
      </c>
      <c r="AF177" s="15">
        <v>13</v>
      </c>
      <c r="AG177" s="15">
        <v>13</v>
      </c>
      <c r="AH177" s="15">
        <v>13</v>
      </c>
      <c r="AI177" s="15">
        <v>13</v>
      </c>
      <c r="AJ177" s="15">
        <v>13</v>
      </c>
      <c r="AK177" s="15">
        <v>13</v>
      </c>
      <c r="AL177" s="15">
        <v>13</v>
      </c>
      <c r="AM177" s="15">
        <v>13</v>
      </c>
      <c r="AN177" s="15">
        <v>13</v>
      </c>
      <c r="AO177" s="15">
        <v>13</v>
      </c>
      <c r="AP177" s="15">
        <v>13</v>
      </c>
      <c r="AQ177" s="15">
        <v>13</v>
      </c>
      <c r="AR177" s="15">
        <v>13</v>
      </c>
      <c r="AS177" s="15">
        <v>13</v>
      </c>
      <c r="AT177" s="15">
        <v>13</v>
      </c>
      <c r="AU177" s="15">
        <v>13</v>
      </c>
      <c r="AV177" s="15">
        <v>13</v>
      </c>
      <c r="AW177" s="15">
        <v>13</v>
      </c>
    </row>
    <row r="178" spans="1:49">
      <c r="A178" s="85" t="s">
        <v>424</v>
      </c>
      <c r="B178" s="15" t="s">
        <v>3218</v>
      </c>
      <c r="C178" s="15">
        <v>462</v>
      </c>
      <c r="D178" s="15">
        <v>30</v>
      </c>
      <c r="E178" s="15">
        <v>2</v>
      </c>
      <c r="F178" s="15">
        <v>2.2999999999999998</v>
      </c>
      <c r="G178" s="15">
        <v>16</v>
      </c>
      <c r="H178" s="15">
        <v>2270</v>
      </c>
      <c r="I178" s="15" t="s">
        <v>395</v>
      </c>
      <c r="J178" s="15">
        <v>21</v>
      </c>
      <c r="K178" s="15">
        <v>21</v>
      </c>
      <c r="L178" s="15">
        <v>21</v>
      </c>
      <c r="M178" s="15">
        <v>21</v>
      </c>
      <c r="N178" s="15">
        <v>21</v>
      </c>
      <c r="O178" s="15">
        <v>21</v>
      </c>
      <c r="P178" s="15">
        <v>21</v>
      </c>
      <c r="Q178" s="15">
        <v>21</v>
      </c>
      <c r="R178" s="15">
        <v>21</v>
      </c>
      <c r="S178" s="15">
        <v>21</v>
      </c>
      <c r="T178" s="15">
        <v>21</v>
      </c>
      <c r="U178" s="15">
        <v>21</v>
      </c>
      <c r="V178" s="15">
        <v>21</v>
      </c>
      <c r="W178" s="15">
        <v>21</v>
      </c>
      <c r="X178" s="15">
        <v>21</v>
      </c>
      <c r="Y178" s="15">
        <v>21</v>
      </c>
      <c r="Z178" s="15">
        <v>21</v>
      </c>
      <c r="AA178" s="15">
        <v>21</v>
      </c>
      <c r="AB178" s="15">
        <v>21</v>
      </c>
      <c r="AC178" s="15">
        <v>21</v>
      </c>
      <c r="AD178" s="15">
        <v>15</v>
      </c>
      <c r="AE178" s="15">
        <v>15</v>
      </c>
      <c r="AF178" s="15">
        <v>15</v>
      </c>
      <c r="AG178" s="15">
        <v>15</v>
      </c>
      <c r="AH178" s="15">
        <v>15</v>
      </c>
      <c r="AI178" s="15">
        <v>15</v>
      </c>
      <c r="AJ178" s="15">
        <v>15</v>
      </c>
      <c r="AK178" s="15">
        <v>15</v>
      </c>
      <c r="AL178" s="15">
        <v>15</v>
      </c>
      <c r="AM178" s="15">
        <v>15</v>
      </c>
      <c r="AN178" s="15">
        <v>15</v>
      </c>
      <c r="AO178" s="15">
        <v>15</v>
      </c>
      <c r="AP178" s="15">
        <v>15</v>
      </c>
      <c r="AQ178" s="15">
        <v>15</v>
      </c>
      <c r="AR178" s="15">
        <v>15</v>
      </c>
      <c r="AS178" s="15">
        <v>15</v>
      </c>
      <c r="AT178" s="15">
        <v>15</v>
      </c>
      <c r="AU178" s="15">
        <v>15</v>
      </c>
      <c r="AV178" s="15">
        <v>15</v>
      </c>
      <c r="AW178" s="15">
        <v>15</v>
      </c>
    </row>
    <row r="179" spans="1:49">
      <c r="A179" s="85" t="s">
        <v>424</v>
      </c>
      <c r="B179" s="15" t="s">
        <v>3219</v>
      </c>
      <c r="C179" s="15">
        <v>528</v>
      </c>
      <c r="D179" s="15">
        <v>60</v>
      </c>
      <c r="E179" s="15">
        <v>3</v>
      </c>
      <c r="F179" s="15">
        <v>4.5999999999999996</v>
      </c>
      <c r="G179" s="15">
        <v>25</v>
      </c>
      <c r="H179" s="15">
        <v>2275</v>
      </c>
      <c r="I179" s="15" t="s">
        <v>393</v>
      </c>
      <c r="J179" s="15">
        <v>22</v>
      </c>
      <c r="K179" s="15">
        <v>22</v>
      </c>
      <c r="L179" s="15">
        <v>22</v>
      </c>
      <c r="M179" s="15">
        <v>22</v>
      </c>
      <c r="N179" s="15">
        <v>22</v>
      </c>
      <c r="O179" s="15">
        <v>22</v>
      </c>
      <c r="P179" s="15">
        <v>22</v>
      </c>
      <c r="Q179" s="15">
        <v>22</v>
      </c>
      <c r="R179" s="15">
        <v>22</v>
      </c>
      <c r="S179" s="15">
        <v>22</v>
      </c>
      <c r="T179" s="15">
        <v>22</v>
      </c>
      <c r="U179" s="15">
        <v>22</v>
      </c>
      <c r="V179" s="15">
        <v>22</v>
      </c>
      <c r="W179" s="15">
        <v>22</v>
      </c>
      <c r="X179" s="15">
        <v>22</v>
      </c>
      <c r="Y179" s="15">
        <v>22</v>
      </c>
      <c r="Z179" s="15">
        <v>22</v>
      </c>
      <c r="AA179" s="15">
        <v>22</v>
      </c>
      <c r="AB179" s="15">
        <v>22</v>
      </c>
      <c r="AC179" s="15">
        <v>22</v>
      </c>
      <c r="AD179" s="15">
        <v>10.5</v>
      </c>
      <c r="AE179" s="15">
        <v>10.5</v>
      </c>
      <c r="AF179" s="15">
        <v>10.5</v>
      </c>
      <c r="AG179" s="15">
        <v>10.5</v>
      </c>
      <c r="AH179" s="15">
        <v>10.5</v>
      </c>
      <c r="AI179" s="15">
        <v>10.5</v>
      </c>
      <c r="AJ179" s="15">
        <v>10.5</v>
      </c>
      <c r="AK179" s="15">
        <v>10.5</v>
      </c>
      <c r="AL179" s="15">
        <v>10.5</v>
      </c>
      <c r="AM179" s="15">
        <v>10.5</v>
      </c>
      <c r="AN179" s="15">
        <v>10.5</v>
      </c>
      <c r="AO179" s="15">
        <v>10.5</v>
      </c>
      <c r="AP179" s="15">
        <v>10.5</v>
      </c>
      <c r="AQ179" s="15">
        <v>10.5</v>
      </c>
      <c r="AR179" s="15">
        <v>10.5</v>
      </c>
      <c r="AS179" s="15">
        <v>10.5</v>
      </c>
      <c r="AT179" s="15">
        <v>10.5</v>
      </c>
      <c r="AU179" s="15">
        <v>10.5</v>
      </c>
      <c r="AV179" s="15">
        <v>10.5</v>
      </c>
      <c r="AW179" s="15">
        <v>10.5</v>
      </c>
    </row>
    <row r="180" spans="1:49">
      <c r="A180" s="85" t="s">
        <v>424</v>
      </c>
      <c r="B180" s="15" t="s">
        <v>3220</v>
      </c>
      <c r="C180" s="15">
        <v>589</v>
      </c>
      <c r="D180" s="15">
        <v>60</v>
      </c>
      <c r="E180" s="15">
        <v>3</v>
      </c>
      <c r="F180" s="15">
        <v>4.0999999999999996</v>
      </c>
      <c r="G180" s="15">
        <v>29</v>
      </c>
      <c r="H180" s="15">
        <v>2282</v>
      </c>
      <c r="I180" s="15" t="s">
        <v>393</v>
      </c>
      <c r="J180" s="15">
        <v>25</v>
      </c>
      <c r="K180" s="15">
        <v>25</v>
      </c>
      <c r="L180" s="15">
        <v>25</v>
      </c>
      <c r="M180" s="15">
        <v>25</v>
      </c>
      <c r="N180" s="15">
        <v>25</v>
      </c>
      <c r="O180" s="15">
        <v>25</v>
      </c>
      <c r="P180" s="15">
        <v>25</v>
      </c>
      <c r="Q180" s="15">
        <v>25</v>
      </c>
      <c r="R180" s="15">
        <v>25</v>
      </c>
      <c r="S180" s="15">
        <v>25</v>
      </c>
      <c r="T180" s="15">
        <v>25</v>
      </c>
      <c r="U180" s="15">
        <v>25</v>
      </c>
      <c r="V180" s="15">
        <v>25</v>
      </c>
      <c r="W180" s="15">
        <v>25</v>
      </c>
      <c r="X180" s="15">
        <v>25</v>
      </c>
      <c r="Y180" s="15">
        <v>25</v>
      </c>
      <c r="Z180" s="15">
        <v>25</v>
      </c>
      <c r="AA180" s="15">
        <v>25</v>
      </c>
      <c r="AB180" s="15">
        <v>25</v>
      </c>
      <c r="AC180" s="15">
        <v>25</v>
      </c>
      <c r="AD180" s="15">
        <v>12</v>
      </c>
      <c r="AE180" s="15">
        <v>12</v>
      </c>
      <c r="AF180" s="15">
        <v>12</v>
      </c>
      <c r="AG180" s="15">
        <v>12</v>
      </c>
      <c r="AH180" s="15">
        <v>12</v>
      </c>
      <c r="AI180" s="15">
        <v>12</v>
      </c>
      <c r="AJ180" s="15">
        <v>12</v>
      </c>
      <c r="AK180" s="15">
        <v>12</v>
      </c>
      <c r="AL180" s="15">
        <v>12</v>
      </c>
      <c r="AM180" s="15">
        <v>12</v>
      </c>
      <c r="AN180" s="15">
        <v>12</v>
      </c>
      <c r="AO180" s="15">
        <v>12</v>
      </c>
      <c r="AP180" s="15">
        <v>12</v>
      </c>
      <c r="AQ180" s="15">
        <v>12</v>
      </c>
      <c r="AR180" s="15">
        <v>12</v>
      </c>
      <c r="AS180" s="15">
        <v>12</v>
      </c>
      <c r="AT180" s="15">
        <v>12</v>
      </c>
      <c r="AU180" s="15">
        <v>12</v>
      </c>
      <c r="AV180" s="15">
        <v>12</v>
      </c>
      <c r="AW180" s="15">
        <v>12</v>
      </c>
    </row>
    <row r="181" spans="1:49">
      <c r="A181" s="85" t="s">
        <v>424</v>
      </c>
      <c r="B181" s="15" t="s">
        <v>3221</v>
      </c>
      <c r="C181" s="15">
        <v>646</v>
      </c>
      <c r="D181" s="15">
        <v>45</v>
      </c>
      <c r="E181" s="15">
        <v>3</v>
      </c>
      <c r="F181" s="15">
        <v>3.2</v>
      </c>
      <c r="G181" s="15">
        <v>32</v>
      </c>
      <c r="H181" s="15">
        <v>2289</v>
      </c>
      <c r="I181" s="15" t="s">
        <v>393</v>
      </c>
      <c r="J181" s="15">
        <v>28</v>
      </c>
      <c r="K181" s="15">
        <v>28</v>
      </c>
      <c r="L181" s="15">
        <v>28</v>
      </c>
      <c r="M181" s="15">
        <v>28</v>
      </c>
      <c r="N181" s="15">
        <v>28</v>
      </c>
      <c r="O181" s="15">
        <v>28</v>
      </c>
      <c r="P181" s="15">
        <v>28</v>
      </c>
      <c r="Q181" s="15">
        <v>28</v>
      </c>
      <c r="R181" s="15">
        <v>28</v>
      </c>
      <c r="S181" s="15">
        <v>28</v>
      </c>
      <c r="T181" s="15">
        <v>28</v>
      </c>
      <c r="U181" s="15">
        <v>28</v>
      </c>
      <c r="V181" s="15">
        <v>28</v>
      </c>
      <c r="W181" s="15">
        <v>28</v>
      </c>
      <c r="X181" s="15">
        <v>28</v>
      </c>
      <c r="Y181" s="15">
        <v>28</v>
      </c>
      <c r="Z181" s="15">
        <v>28</v>
      </c>
      <c r="AA181" s="15">
        <v>28</v>
      </c>
      <c r="AB181" s="15">
        <v>28</v>
      </c>
      <c r="AC181" s="15">
        <v>28</v>
      </c>
      <c r="AD181" s="15">
        <v>13.5</v>
      </c>
      <c r="AE181" s="15">
        <v>13.5</v>
      </c>
      <c r="AF181" s="15">
        <v>13.5</v>
      </c>
      <c r="AG181" s="15">
        <v>13.5</v>
      </c>
      <c r="AH181" s="15">
        <v>13.5</v>
      </c>
      <c r="AI181" s="15">
        <v>13.5</v>
      </c>
      <c r="AJ181" s="15">
        <v>13.5</v>
      </c>
      <c r="AK181" s="15">
        <v>13.5</v>
      </c>
      <c r="AL181" s="15">
        <v>13.5</v>
      </c>
      <c r="AM181" s="15">
        <v>13.5</v>
      </c>
      <c r="AN181" s="15">
        <v>13.5</v>
      </c>
      <c r="AO181" s="15">
        <v>13.5</v>
      </c>
      <c r="AP181" s="15">
        <v>13.5</v>
      </c>
      <c r="AQ181" s="15">
        <v>13.5</v>
      </c>
      <c r="AR181" s="15">
        <v>13.5</v>
      </c>
      <c r="AS181" s="15">
        <v>13.5</v>
      </c>
      <c r="AT181" s="15">
        <v>13.5</v>
      </c>
      <c r="AU181" s="15">
        <v>13.5</v>
      </c>
      <c r="AV181" s="15">
        <v>13.5</v>
      </c>
      <c r="AW181" s="15">
        <v>13.5</v>
      </c>
    </row>
    <row r="182" spans="1:49">
      <c r="A182" s="85" t="s">
        <v>424</v>
      </c>
      <c r="B182" s="15" t="s">
        <v>3222</v>
      </c>
      <c r="C182" s="15">
        <v>719</v>
      </c>
      <c r="D182" s="15">
        <v>80</v>
      </c>
      <c r="E182" s="15">
        <v>3</v>
      </c>
      <c r="F182" s="15">
        <v>6.1</v>
      </c>
      <c r="G182" s="15">
        <v>34</v>
      </c>
      <c r="H182" s="15">
        <v>2292</v>
      </c>
      <c r="I182" s="15" t="s">
        <v>393</v>
      </c>
      <c r="J182" s="15">
        <v>30</v>
      </c>
      <c r="K182" s="15">
        <v>30</v>
      </c>
      <c r="L182" s="15">
        <v>30</v>
      </c>
      <c r="M182" s="15">
        <v>30</v>
      </c>
      <c r="N182" s="15">
        <v>30</v>
      </c>
      <c r="O182" s="15">
        <v>30</v>
      </c>
      <c r="P182" s="15">
        <v>30</v>
      </c>
      <c r="Q182" s="15">
        <v>30</v>
      </c>
      <c r="R182" s="15">
        <v>30</v>
      </c>
      <c r="S182" s="15">
        <v>30</v>
      </c>
      <c r="T182" s="15">
        <v>30</v>
      </c>
      <c r="U182" s="15">
        <v>30</v>
      </c>
      <c r="V182" s="15">
        <v>30</v>
      </c>
      <c r="W182" s="15">
        <v>30</v>
      </c>
      <c r="X182" s="15">
        <v>30</v>
      </c>
      <c r="Y182" s="15">
        <v>30</v>
      </c>
      <c r="Z182" s="15">
        <v>30</v>
      </c>
      <c r="AA182" s="15">
        <v>30</v>
      </c>
      <c r="AB182" s="15">
        <v>30</v>
      </c>
      <c r="AC182" s="15">
        <v>30</v>
      </c>
      <c r="AD182" s="15">
        <v>14</v>
      </c>
      <c r="AE182" s="15">
        <v>14</v>
      </c>
      <c r="AF182" s="15">
        <v>14</v>
      </c>
      <c r="AG182" s="15">
        <v>14</v>
      </c>
      <c r="AH182" s="15">
        <v>14</v>
      </c>
      <c r="AI182" s="15">
        <v>14</v>
      </c>
      <c r="AJ182" s="15">
        <v>14</v>
      </c>
      <c r="AK182" s="15">
        <v>14</v>
      </c>
      <c r="AL182" s="15">
        <v>14</v>
      </c>
      <c r="AM182" s="15">
        <v>14</v>
      </c>
      <c r="AN182" s="15">
        <v>14</v>
      </c>
      <c r="AO182" s="15">
        <v>14</v>
      </c>
      <c r="AP182" s="15">
        <v>14</v>
      </c>
      <c r="AQ182" s="15">
        <v>14</v>
      </c>
      <c r="AR182" s="15">
        <v>14</v>
      </c>
      <c r="AS182" s="15">
        <v>14</v>
      </c>
      <c r="AT182" s="15">
        <v>14</v>
      </c>
      <c r="AU182" s="15">
        <v>14</v>
      </c>
      <c r="AV182" s="15">
        <v>14</v>
      </c>
      <c r="AW182" s="15">
        <v>14</v>
      </c>
    </row>
    <row r="183" spans="1:49">
      <c r="A183" s="85" t="s">
        <v>424</v>
      </c>
      <c r="B183" s="15" t="s">
        <v>3223</v>
      </c>
      <c r="C183" s="15">
        <v>842</v>
      </c>
      <c r="D183" s="15">
        <v>80</v>
      </c>
      <c r="E183" s="15">
        <v>3</v>
      </c>
      <c r="F183" s="15">
        <v>5.4</v>
      </c>
      <c r="G183" s="15">
        <v>41</v>
      </c>
      <c r="H183" s="15">
        <v>2315</v>
      </c>
      <c r="I183" s="15" t="s">
        <v>393</v>
      </c>
      <c r="J183" s="15">
        <v>36</v>
      </c>
      <c r="K183" s="15">
        <v>36</v>
      </c>
      <c r="L183" s="15">
        <v>36</v>
      </c>
      <c r="M183" s="15">
        <v>36</v>
      </c>
      <c r="N183" s="15">
        <v>36</v>
      </c>
      <c r="O183" s="15">
        <v>36</v>
      </c>
      <c r="P183" s="15">
        <v>36</v>
      </c>
      <c r="Q183" s="15">
        <v>36</v>
      </c>
      <c r="R183" s="15">
        <v>36</v>
      </c>
      <c r="S183" s="15">
        <v>36</v>
      </c>
      <c r="T183" s="15">
        <v>36</v>
      </c>
      <c r="U183" s="15">
        <v>36</v>
      </c>
      <c r="V183" s="15">
        <v>36</v>
      </c>
      <c r="W183" s="15">
        <v>36</v>
      </c>
      <c r="X183" s="15">
        <v>36</v>
      </c>
      <c r="Y183" s="15">
        <v>36</v>
      </c>
      <c r="Z183" s="15">
        <v>36</v>
      </c>
      <c r="AA183" s="15">
        <v>36</v>
      </c>
      <c r="AB183" s="15">
        <v>36</v>
      </c>
      <c r="AC183" s="15">
        <v>36</v>
      </c>
      <c r="AD183" s="15">
        <v>17</v>
      </c>
      <c r="AE183" s="15">
        <v>17</v>
      </c>
      <c r="AF183" s="15">
        <v>17</v>
      </c>
      <c r="AG183" s="15">
        <v>17</v>
      </c>
      <c r="AH183" s="15">
        <v>17</v>
      </c>
      <c r="AI183" s="15">
        <v>17</v>
      </c>
      <c r="AJ183" s="15">
        <v>17</v>
      </c>
      <c r="AK183" s="15">
        <v>17</v>
      </c>
      <c r="AL183" s="15">
        <v>17</v>
      </c>
      <c r="AM183" s="15">
        <v>17</v>
      </c>
      <c r="AN183" s="15">
        <v>17</v>
      </c>
      <c r="AO183" s="15">
        <v>17</v>
      </c>
      <c r="AP183" s="15">
        <v>17</v>
      </c>
      <c r="AQ183" s="15">
        <v>17</v>
      </c>
      <c r="AR183" s="15">
        <v>17</v>
      </c>
      <c r="AS183" s="15">
        <v>17</v>
      </c>
      <c r="AT183" s="15">
        <v>17</v>
      </c>
      <c r="AU183" s="15">
        <v>17</v>
      </c>
      <c r="AV183" s="15">
        <v>17</v>
      </c>
      <c r="AW183" s="15">
        <v>17</v>
      </c>
    </row>
    <row r="184" spans="1:49">
      <c r="A184" s="85" t="s">
        <v>424</v>
      </c>
      <c r="B184" s="15" t="s">
        <v>3224</v>
      </c>
      <c r="C184" s="15">
        <v>949</v>
      </c>
      <c r="D184" s="15">
        <v>90</v>
      </c>
      <c r="E184" s="15">
        <v>4</v>
      </c>
      <c r="F184" s="15">
        <v>7.3</v>
      </c>
      <c r="G184" s="15">
        <v>60</v>
      </c>
      <c r="H184" s="15">
        <v>2338</v>
      </c>
      <c r="I184" s="15" t="s">
        <v>3057</v>
      </c>
      <c r="J184" s="15">
        <v>40</v>
      </c>
      <c r="K184" s="15">
        <v>40</v>
      </c>
      <c r="L184" s="15">
        <v>40</v>
      </c>
      <c r="M184" s="15">
        <v>40</v>
      </c>
      <c r="N184" s="15">
        <v>40</v>
      </c>
      <c r="O184" s="15">
        <v>40</v>
      </c>
      <c r="P184" s="15">
        <v>40</v>
      </c>
      <c r="Q184" s="15">
        <v>40</v>
      </c>
      <c r="R184" s="15">
        <v>40</v>
      </c>
      <c r="S184" s="15">
        <v>40</v>
      </c>
      <c r="T184" s="15">
        <v>40</v>
      </c>
      <c r="U184" s="15">
        <v>40</v>
      </c>
      <c r="V184" s="15">
        <v>40</v>
      </c>
      <c r="W184" s="15">
        <v>40</v>
      </c>
      <c r="X184" s="15">
        <v>40</v>
      </c>
      <c r="Y184" s="15">
        <v>40</v>
      </c>
      <c r="Z184" s="15">
        <v>40</v>
      </c>
      <c r="AA184" s="15">
        <v>40</v>
      </c>
      <c r="AB184" s="15">
        <v>40</v>
      </c>
      <c r="AC184" s="15">
        <v>40</v>
      </c>
      <c r="AD184" s="15">
        <v>14</v>
      </c>
      <c r="AE184" s="15">
        <v>14</v>
      </c>
      <c r="AF184" s="15">
        <v>14</v>
      </c>
      <c r="AG184" s="15">
        <v>14</v>
      </c>
      <c r="AH184" s="15">
        <v>14</v>
      </c>
      <c r="AI184" s="15">
        <v>14</v>
      </c>
      <c r="AJ184" s="15">
        <v>14</v>
      </c>
      <c r="AK184" s="15">
        <v>14</v>
      </c>
      <c r="AL184" s="15">
        <v>14</v>
      </c>
      <c r="AM184" s="15">
        <v>14</v>
      </c>
      <c r="AN184" s="15">
        <v>14</v>
      </c>
      <c r="AO184" s="15">
        <v>14</v>
      </c>
      <c r="AP184" s="15">
        <v>14</v>
      </c>
      <c r="AQ184" s="15">
        <v>14</v>
      </c>
      <c r="AR184" s="15">
        <v>14</v>
      </c>
      <c r="AS184" s="15">
        <v>14</v>
      </c>
      <c r="AT184" s="15">
        <v>14</v>
      </c>
      <c r="AU184" s="15">
        <v>14</v>
      </c>
      <c r="AV184" s="15">
        <v>14</v>
      </c>
      <c r="AW184" s="15">
        <v>14</v>
      </c>
    </row>
    <row r="185" spans="1:49">
      <c r="A185" s="85" t="s">
        <v>424</v>
      </c>
      <c r="B185" s="15" t="s">
        <v>3225</v>
      </c>
      <c r="C185" s="15">
        <v>1066</v>
      </c>
      <c r="D185" s="15">
        <v>120</v>
      </c>
      <c r="E185" s="15">
        <v>4</v>
      </c>
      <c r="F185" s="15">
        <v>8</v>
      </c>
      <c r="G185" s="15">
        <v>68</v>
      </c>
      <c r="H185" s="15">
        <v>2341</v>
      </c>
      <c r="I185" s="15" t="s">
        <v>3057</v>
      </c>
      <c r="J185" s="15">
        <v>45</v>
      </c>
      <c r="K185" s="15">
        <v>45</v>
      </c>
      <c r="L185" s="15">
        <v>45</v>
      </c>
      <c r="M185" s="15">
        <v>45</v>
      </c>
      <c r="N185" s="15">
        <v>45</v>
      </c>
      <c r="O185" s="15">
        <v>45</v>
      </c>
      <c r="P185" s="15">
        <v>45</v>
      </c>
      <c r="Q185" s="15">
        <v>45</v>
      </c>
      <c r="R185" s="15">
        <v>45</v>
      </c>
      <c r="S185" s="15">
        <v>45</v>
      </c>
      <c r="T185" s="15">
        <v>45</v>
      </c>
      <c r="U185" s="15">
        <v>45</v>
      </c>
      <c r="V185" s="15">
        <v>45</v>
      </c>
      <c r="W185" s="15">
        <v>45</v>
      </c>
      <c r="X185" s="15">
        <v>45</v>
      </c>
      <c r="Y185" s="15">
        <v>45</v>
      </c>
      <c r="Z185" s="15">
        <v>45</v>
      </c>
      <c r="AA185" s="15">
        <v>45</v>
      </c>
      <c r="AB185" s="15">
        <v>45</v>
      </c>
      <c r="AC185" s="15">
        <v>45</v>
      </c>
      <c r="AD185" s="15">
        <v>16</v>
      </c>
      <c r="AE185" s="15">
        <v>16</v>
      </c>
      <c r="AF185" s="15">
        <v>16</v>
      </c>
      <c r="AG185" s="15">
        <v>16</v>
      </c>
      <c r="AH185" s="15">
        <v>16</v>
      </c>
      <c r="AI185" s="15">
        <v>16</v>
      </c>
      <c r="AJ185" s="15">
        <v>16</v>
      </c>
      <c r="AK185" s="15">
        <v>16</v>
      </c>
      <c r="AL185" s="15">
        <v>16</v>
      </c>
      <c r="AM185" s="15">
        <v>16</v>
      </c>
      <c r="AN185" s="15">
        <v>16</v>
      </c>
      <c r="AO185" s="15">
        <v>16</v>
      </c>
      <c r="AP185" s="15">
        <v>16</v>
      </c>
      <c r="AQ185" s="15">
        <v>16</v>
      </c>
      <c r="AR185" s="15">
        <v>16</v>
      </c>
      <c r="AS185" s="15">
        <v>16</v>
      </c>
      <c r="AT185" s="15">
        <v>16</v>
      </c>
      <c r="AU185" s="15">
        <v>16</v>
      </c>
      <c r="AV185" s="15">
        <v>16</v>
      </c>
      <c r="AW185" s="15">
        <v>16</v>
      </c>
    </row>
    <row r="186" spans="1:49">
      <c r="A186" s="85" t="s">
        <v>424</v>
      </c>
      <c r="B186" s="15" t="s">
        <v>3226</v>
      </c>
      <c r="C186" s="15">
        <v>1182</v>
      </c>
      <c r="D186" s="15">
        <v>120</v>
      </c>
      <c r="E186" s="15">
        <v>4</v>
      </c>
      <c r="F186" s="15">
        <v>8.6999999999999993</v>
      </c>
      <c r="G186" s="15">
        <v>75</v>
      </c>
      <c r="H186" s="15">
        <v>2352</v>
      </c>
      <c r="I186" s="15" t="s">
        <v>3057</v>
      </c>
      <c r="J186" s="15">
        <v>50</v>
      </c>
      <c r="K186" s="15">
        <v>50</v>
      </c>
      <c r="L186" s="15">
        <v>50</v>
      </c>
      <c r="M186" s="15">
        <v>50</v>
      </c>
      <c r="N186" s="15">
        <v>50</v>
      </c>
      <c r="O186" s="15">
        <v>50</v>
      </c>
      <c r="P186" s="15">
        <v>50</v>
      </c>
      <c r="Q186" s="15">
        <v>50</v>
      </c>
      <c r="R186" s="15">
        <v>50</v>
      </c>
      <c r="S186" s="15">
        <v>50</v>
      </c>
      <c r="T186" s="15">
        <v>50</v>
      </c>
      <c r="U186" s="15">
        <v>50</v>
      </c>
      <c r="V186" s="15">
        <v>50</v>
      </c>
      <c r="W186" s="15">
        <v>50</v>
      </c>
      <c r="X186" s="15">
        <v>50</v>
      </c>
      <c r="Y186" s="15">
        <v>50</v>
      </c>
      <c r="Z186" s="15">
        <v>50</v>
      </c>
      <c r="AA186" s="15">
        <v>50</v>
      </c>
      <c r="AB186" s="15">
        <v>50</v>
      </c>
      <c r="AC186" s="15">
        <v>50</v>
      </c>
      <c r="AD186" s="15">
        <v>18</v>
      </c>
      <c r="AE186" s="15">
        <v>18</v>
      </c>
      <c r="AF186" s="15">
        <v>18</v>
      </c>
      <c r="AG186" s="15">
        <v>18</v>
      </c>
      <c r="AH186" s="15">
        <v>18</v>
      </c>
      <c r="AI186" s="15">
        <v>18</v>
      </c>
      <c r="AJ186" s="15">
        <v>18</v>
      </c>
      <c r="AK186" s="15">
        <v>18</v>
      </c>
      <c r="AL186" s="15">
        <v>18</v>
      </c>
      <c r="AM186" s="15">
        <v>18</v>
      </c>
      <c r="AN186" s="15">
        <v>18</v>
      </c>
      <c r="AO186" s="15">
        <v>18</v>
      </c>
      <c r="AP186" s="15">
        <v>18</v>
      </c>
      <c r="AQ186" s="15">
        <v>18</v>
      </c>
      <c r="AR186" s="15">
        <v>18</v>
      </c>
      <c r="AS186" s="15">
        <v>18</v>
      </c>
      <c r="AT186" s="15">
        <v>18</v>
      </c>
      <c r="AU186" s="15">
        <v>18</v>
      </c>
      <c r="AV186" s="15">
        <v>18</v>
      </c>
      <c r="AW186" s="15">
        <v>18</v>
      </c>
    </row>
    <row r="187" spans="1:49">
      <c r="A187" s="85" t="s">
        <v>424</v>
      </c>
      <c r="B187" s="15" t="s">
        <v>3227</v>
      </c>
      <c r="C187" s="15">
        <v>1392</v>
      </c>
      <c r="D187" s="15">
        <v>120</v>
      </c>
      <c r="E187" s="15">
        <v>4</v>
      </c>
      <c r="F187" s="15">
        <v>7.8</v>
      </c>
      <c r="G187" s="15">
        <v>91</v>
      </c>
      <c r="H187" s="15">
        <v>2358</v>
      </c>
      <c r="I187" s="15" t="s">
        <v>3057</v>
      </c>
      <c r="J187" s="15">
        <v>60</v>
      </c>
      <c r="K187" s="15">
        <v>60</v>
      </c>
      <c r="L187" s="15">
        <v>60</v>
      </c>
      <c r="M187" s="15">
        <v>60</v>
      </c>
      <c r="N187" s="15">
        <v>60</v>
      </c>
      <c r="O187" s="15">
        <v>60</v>
      </c>
      <c r="P187" s="15">
        <v>60</v>
      </c>
      <c r="Q187" s="15">
        <v>60</v>
      </c>
      <c r="R187" s="15">
        <v>60</v>
      </c>
      <c r="S187" s="15">
        <v>60</v>
      </c>
      <c r="T187" s="15">
        <v>60</v>
      </c>
      <c r="U187" s="15">
        <v>60</v>
      </c>
      <c r="V187" s="15">
        <v>60</v>
      </c>
      <c r="W187" s="15">
        <v>60</v>
      </c>
      <c r="X187" s="15">
        <v>60</v>
      </c>
      <c r="Y187" s="15">
        <v>60</v>
      </c>
      <c r="Z187" s="15">
        <v>60</v>
      </c>
      <c r="AA187" s="15">
        <v>60</v>
      </c>
      <c r="AB187" s="15">
        <v>60</v>
      </c>
      <c r="AC187" s="15">
        <v>60</v>
      </c>
      <c r="AD187" s="15">
        <v>21.5</v>
      </c>
      <c r="AE187" s="15">
        <v>21.5</v>
      </c>
      <c r="AF187" s="15">
        <v>21.5</v>
      </c>
      <c r="AG187" s="15">
        <v>21.5</v>
      </c>
      <c r="AH187" s="15">
        <v>21.5</v>
      </c>
      <c r="AI187" s="15">
        <v>21.5</v>
      </c>
      <c r="AJ187" s="15">
        <v>21.5</v>
      </c>
      <c r="AK187" s="15">
        <v>21.5</v>
      </c>
      <c r="AL187" s="15">
        <v>21.5</v>
      </c>
      <c r="AM187" s="15">
        <v>21.5</v>
      </c>
      <c r="AN187" s="15">
        <v>21.5</v>
      </c>
      <c r="AO187" s="15">
        <v>21.5</v>
      </c>
      <c r="AP187" s="15">
        <v>21.5</v>
      </c>
      <c r="AQ187" s="15">
        <v>21.5</v>
      </c>
      <c r="AR187" s="15">
        <v>21.5</v>
      </c>
      <c r="AS187" s="15">
        <v>21.5</v>
      </c>
      <c r="AT187" s="15">
        <v>21.5</v>
      </c>
      <c r="AU187" s="15">
        <v>21.5</v>
      </c>
      <c r="AV187" s="15">
        <v>21.5</v>
      </c>
      <c r="AW187" s="15">
        <v>21.5</v>
      </c>
    </row>
    <row r="188" spans="1:49">
      <c r="A188" s="85" t="s">
        <v>424</v>
      </c>
      <c r="B188" s="15" t="s">
        <v>3228</v>
      </c>
      <c r="C188" s="15">
        <v>1634</v>
      </c>
      <c r="D188" s="15">
        <v>170</v>
      </c>
      <c r="E188" s="15">
        <v>4</v>
      </c>
      <c r="F188" s="15">
        <v>10.199999999999999</v>
      </c>
      <c r="G188" s="15">
        <v>105</v>
      </c>
      <c r="H188" s="15">
        <v>2363</v>
      </c>
      <c r="I188" s="15" t="s">
        <v>3057</v>
      </c>
      <c r="J188" s="15">
        <v>70</v>
      </c>
      <c r="K188" s="15">
        <v>70</v>
      </c>
      <c r="L188" s="15">
        <v>70</v>
      </c>
      <c r="M188" s="15">
        <v>70</v>
      </c>
      <c r="N188" s="15">
        <v>70</v>
      </c>
      <c r="O188" s="15">
        <v>70</v>
      </c>
      <c r="P188" s="15">
        <v>70</v>
      </c>
      <c r="Q188" s="15">
        <v>70</v>
      </c>
      <c r="R188" s="15">
        <v>70</v>
      </c>
      <c r="S188" s="15">
        <v>70</v>
      </c>
      <c r="T188" s="15">
        <v>70</v>
      </c>
      <c r="U188" s="15">
        <v>70</v>
      </c>
      <c r="V188" s="15">
        <v>70</v>
      </c>
      <c r="W188" s="15">
        <v>70</v>
      </c>
      <c r="X188" s="15">
        <v>70</v>
      </c>
      <c r="Y188" s="15">
        <v>70</v>
      </c>
      <c r="Z188" s="15">
        <v>70</v>
      </c>
      <c r="AA188" s="15">
        <v>70</v>
      </c>
      <c r="AB188" s="15">
        <v>70</v>
      </c>
      <c r="AC188" s="15">
        <v>70</v>
      </c>
      <c r="AD188" s="15">
        <v>25</v>
      </c>
      <c r="AE188" s="15">
        <v>25</v>
      </c>
      <c r="AF188" s="15">
        <v>25</v>
      </c>
      <c r="AG188" s="15">
        <v>25</v>
      </c>
      <c r="AH188" s="15">
        <v>25</v>
      </c>
      <c r="AI188" s="15">
        <v>25</v>
      </c>
      <c r="AJ188" s="15">
        <v>25</v>
      </c>
      <c r="AK188" s="15">
        <v>25</v>
      </c>
      <c r="AL188" s="15">
        <v>25</v>
      </c>
      <c r="AM188" s="15">
        <v>25</v>
      </c>
      <c r="AN188" s="15">
        <v>25</v>
      </c>
      <c r="AO188" s="15">
        <v>25</v>
      </c>
      <c r="AP188" s="15">
        <v>25</v>
      </c>
      <c r="AQ188" s="15">
        <v>25</v>
      </c>
      <c r="AR188" s="15">
        <v>25</v>
      </c>
      <c r="AS188" s="15">
        <v>25</v>
      </c>
      <c r="AT188" s="15">
        <v>25</v>
      </c>
      <c r="AU188" s="15">
        <v>25</v>
      </c>
      <c r="AV188" s="15">
        <v>25</v>
      </c>
      <c r="AW188" s="15">
        <v>25</v>
      </c>
    </row>
    <row r="189" spans="1:49">
      <c r="A189" s="96" t="s">
        <v>3822</v>
      </c>
      <c r="B189" s="15" t="s">
        <v>3229</v>
      </c>
      <c r="C189" s="15">
        <v>1040</v>
      </c>
      <c r="D189" s="15">
        <v>80</v>
      </c>
      <c r="E189" s="15">
        <v>2</v>
      </c>
      <c r="F189" s="15">
        <v>4.4000000000000004</v>
      </c>
      <c r="G189" s="15">
        <v>98</v>
      </c>
      <c r="H189" s="15">
        <v>2342</v>
      </c>
      <c r="I189" s="15" t="s">
        <v>395</v>
      </c>
      <c r="J189" s="15">
        <v>44</v>
      </c>
      <c r="K189" s="15">
        <v>44</v>
      </c>
      <c r="L189" s="15">
        <v>44</v>
      </c>
      <c r="M189" s="15">
        <v>44</v>
      </c>
      <c r="N189" s="15">
        <v>44</v>
      </c>
      <c r="O189" s="15">
        <v>44</v>
      </c>
      <c r="P189" s="15">
        <v>44</v>
      </c>
      <c r="Q189" s="15">
        <v>44</v>
      </c>
      <c r="R189" s="15">
        <v>43</v>
      </c>
      <c r="S189" s="15">
        <v>43</v>
      </c>
      <c r="T189" s="15">
        <v>43</v>
      </c>
      <c r="U189" s="15">
        <v>42</v>
      </c>
      <c r="V189" s="15">
        <v>42</v>
      </c>
      <c r="W189" s="15">
        <v>42</v>
      </c>
      <c r="X189" s="15">
        <v>41</v>
      </c>
      <c r="Y189" s="15">
        <v>41</v>
      </c>
      <c r="Z189" s="15">
        <v>41</v>
      </c>
      <c r="AA189" s="15">
        <v>40</v>
      </c>
      <c r="AB189" s="15">
        <v>40</v>
      </c>
      <c r="AC189" s="15">
        <v>40</v>
      </c>
      <c r="AD189" s="15">
        <v>31.5</v>
      </c>
      <c r="AE189" s="15">
        <v>31.5</v>
      </c>
      <c r="AF189" s="15">
        <v>31.5</v>
      </c>
      <c r="AG189" s="15">
        <v>31.5</v>
      </c>
      <c r="AH189" s="15">
        <v>31.5</v>
      </c>
      <c r="AI189" s="15">
        <v>31.5</v>
      </c>
      <c r="AJ189" s="15">
        <v>31.5</v>
      </c>
      <c r="AK189" s="15">
        <v>31.5</v>
      </c>
      <c r="AL189" s="15">
        <v>31</v>
      </c>
      <c r="AM189" s="15">
        <v>31</v>
      </c>
      <c r="AN189" s="15">
        <v>31</v>
      </c>
      <c r="AO189" s="15">
        <v>30</v>
      </c>
      <c r="AP189" s="15">
        <v>30</v>
      </c>
      <c r="AQ189" s="15">
        <v>30</v>
      </c>
      <c r="AR189" s="15">
        <v>29</v>
      </c>
      <c r="AS189" s="15">
        <v>29</v>
      </c>
      <c r="AT189" s="15">
        <v>29</v>
      </c>
      <c r="AU189" s="15">
        <v>28.5</v>
      </c>
      <c r="AV189" s="15">
        <v>28.5</v>
      </c>
      <c r="AW189" s="15">
        <v>28.5</v>
      </c>
    </row>
    <row r="190" spans="1:49">
      <c r="A190" s="96" t="s">
        <v>3822</v>
      </c>
      <c r="B190" s="15" t="s">
        <v>3230</v>
      </c>
      <c r="C190" s="15">
        <v>940</v>
      </c>
      <c r="D190" s="15">
        <v>80</v>
      </c>
      <c r="E190" s="15">
        <v>4</v>
      </c>
      <c r="F190" s="15">
        <v>3.6</v>
      </c>
      <c r="G190" s="15">
        <v>178</v>
      </c>
      <c r="H190" s="15">
        <v>2344</v>
      </c>
      <c r="I190" s="15" t="s">
        <v>3057</v>
      </c>
      <c r="J190" s="15">
        <v>40</v>
      </c>
      <c r="K190" s="15">
        <v>40</v>
      </c>
      <c r="L190" s="15">
        <v>39</v>
      </c>
      <c r="M190" s="15">
        <v>39</v>
      </c>
      <c r="N190" s="15">
        <v>39</v>
      </c>
      <c r="O190" s="15">
        <v>39</v>
      </c>
      <c r="P190" s="15">
        <v>38</v>
      </c>
      <c r="Q190" s="15">
        <v>38</v>
      </c>
      <c r="R190" s="15">
        <v>38</v>
      </c>
      <c r="S190" s="15">
        <v>37</v>
      </c>
      <c r="T190" s="15">
        <v>37</v>
      </c>
      <c r="U190" s="15">
        <v>37</v>
      </c>
      <c r="V190" s="15">
        <v>36</v>
      </c>
      <c r="W190" s="15">
        <v>36</v>
      </c>
      <c r="X190" s="15">
        <v>36</v>
      </c>
      <c r="Y190" s="15">
        <v>36</v>
      </c>
      <c r="Z190" s="15">
        <v>35</v>
      </c>
      <c r="AA190" s="15">
        <v>35</v>
      </c>
      <c r="AB190" s="15">
        <v>35</v>
      </c>
      <c r="AC190" s="15">
        <v>34</v>
      </c>
      <c r="AD190" s="15">
        <v>14</v>
      </c>
      <c r="AE190" s="15">
        <v>14</v>
      </c>
      <c r="AF190" s="15">
        <v>14</v>
      </c>
      <c r="AG190" s="15">
        <v>14</v>
      </c>
      <c r="AH190" s="15">
        <v>14</v>
      </c>
      <c r="AI190" s="15">
        <v>14</v>
      </c>
      <c r="AJ190" s="15">
        <v>13.5</v>
      </c>
      <c r="AK190" s="15">
        <v>13.5</v>
      </c>
      <c r="AL190" s="15">
        <v>13.5</v>
      </c>
      <c r="AM190" s="15">
        <v>13</v>
      </c>
      <c r="AN190" s="15">
        <v>13</v>
      </c>
      <c r="AO190" s="15">
        <v>13</v>
      </c>
      <c r="AP190" s="15">
        <v>13</v>
      </c>
      <c r="AQ190" s="15">
        <v>13</v>
      </c>
      <c r="AR190" s="15">
        <v>13</v>
      </c>
      <c r="AS190" s="15">
        <v>13</v>
      </c>
      <c r="AT190" s="15">
        <v>12.5</v>
      </c>
      <c r="AU190" s="15">
        <v>12.5</v>
      </c>
      <c r="AV190" s="15">
        <v>12.5</v>
      </c>
      <c r="AW190" s="15">
        <v>12</v>
      </c>
    </row>
    <row r="191" spans="1:49">
      <c r="A191" s="96" t="s">
        <v>3822</v>
      </c>
      <c r="B191" s="15" t="s">
        <v>3231</v>
      </c>
      <c r="C191" s="15">
        <v>1210</v>
      </c>
      <c r="D191" s="15">
        <v>120</v>
      </c>
      <c r="E191" s="15">
        <v>3</v>
      </c>
      <c r="F191" s="15">
        <v>3.8</v>
      </c>
      <c r="G191" s="15">
        <v>163</v>
      </c>
      <c r="H191" s="15">
        <v>2345</v>
      </c>
      <c r="I191" s="15" t="s">
        <v>393</v>
      </c>
      <c r="J191" s="15">
        <v>52</v>
      </c>
      <c r="K191" s="15">
        <v>52</v>
      </c>
      <c r="L191" s="15">
        <v>52</v>
      </c>
      <c r="M191" s="15">
        <v>52</v>
      </c>
      <c r="N191" s="15">
        <v>52</v>
      </c>
      <c r="O191" s="15">
        <v>52</v>
      </c>
      <c r="P191" s="15">
        <v>52</v>
      </c>
      <c r="Q191" s="15">
        <v>52</v>
      </c>
      <c r="R191" s="15">
        <v>52</v>
      </c>
      <c r="S191" s="15">
        <v>52</v>
      </c>
      <c r="T191" s="15">
        <v>52</v>
      </c>
      <c r="U191" s="15">
        <v>52</v>
      </c>
      <c r="V191" s="15">
        <v>52</v>
      </c>
      <c r="W191" s="15">
        <v>52</v>
      </c>
      <c r="X191" s="15">
        <v>51</v>
      </c>
      <c r="Y191" s="15">
        <v>51</v>
      </c>
      <c r="Z191" s="15">
        <v>51</v>
      </c>
      <c r="AA191" s="15">
        <v>51</v>
      </c>
      <c r="AB191" s="15">
        <v>51</v>
      </c>
      <c r="AC191" s="15">
        <v>51</v>
      </c>
      <c r="AD191" s="15">
        <v>25</v>
      </c>
      <c r="AE191" s="15">
        <v>25</v>
      </c>
      <c r="AF191" s="15">
        <v>25</v>
      </c>
      <c r="AG191" s="15">
        <v>25</v>
      </c>
      <c r="AH191" s="15">
        <v>25</v>
      </c>
      <c r="AI191" s="15">
        <v>25</v>
      </c>
      <c r="AJ191" s="15">
        <v>25</v>
      </c>
      <c r="AK191" s="15">
        <v>25</v>
      </c>
      <c r="AL191" s="15">
        <v>25</v>
      </c>
      <c r="AM191" s="15">
        <v>25</v>
      </c>
      <c r="AN191" s="15">
        <v>25</v>
      </c>
      <c r="AO191" s="15">
        <v>25</v>
      </c>
      <c r="AP191" s="15">
        <v>25</v>
      </c>
      <c r="AQ191" s="15">
        <v>25</v>
      </c>
      <c r="AR191" s="15">
        <v>24</v>
      </c>
      <c r="AS191" s="15">
        <v>24</v>
      </c>
      <c r="AT191" s="15">
        <v>24</v>
      </c>
      <c r="AU191" s="15">
        <v>24</v>
      </c>
      <c r="AV191" s="15">
        <v>24</v>
      </c>
      <c r="AW191" s="15">
        <v>24</v>
      </c>
    </row>
    <row r="192" spans="1:49">
      <c r="A192" s="96" t="s">
        <v>3822</v>
      </c>
      <c r="B192" s="15" t="s">
        <v>3232</v>
      </c>
      <c r="C192" s="15">
        <v>990</v>
      </c>
      <c r="D192" s="15">
        <v>80</v>
      </c>
      <c r="E192" s="15">
        <v>4</v>
      </c>
      <c r="F192" s="15">
        <v>3.8</v>
      </c>
      <c r="G192" s="15">
        <v>187</v>
      </c>
      <c r="H192" s="15">
        <v>2348</v>
      </c>
      <c r="I192" s="15" t="s">
        <v>3057</v>
      </c>
      <c r="J192" s="15">
        <v>42</v>
      </c>
      <c r="K192" s="15">
        <v>41</v>
      </c>
      <c r="L192" s="15">
        <v>41</v>
      </c>
      <c r="M192" s="15">
        <v>40</v>
      </c>
      <c r="N192" s="15">
        <v>39</v>
      </c>
      <c r="O192" s="15">
        <v>39</v>
      </c>
      <c r="P192" s="15">
        <v>38</v>
      </c>
      <c r="Q192" s="15">
        <v>38</v>
      </c>
      <c r="R192" s="15">
        <v>37</v>
      </c>
      <c r="S192" s="15">
        <v>36</v>
      </c>
      <c r="T192" s="15">
        <v>36</v>
      </c>
      <c r="U192" s="15">
        <v>35</v>
      </c>
      <c r="V192" s="15">
        <v>34</v>
      </c>
      <c r="W192" s="15">
        <v>34</v>
      </c>
      <c r="X192" s="15">
        <v>33</v>
      </c>
      <c r="Y192" s="15">
        <v>33</v>
      </c>
      <c r="Z192" s="15">
        <v>32</v>
      </c>
      <c r="AA192" s="15">
        <v>31</v>
      </c>
      <c r="AB192" s="15">
        <v>31</v>
      </c>
      <c r="AC192" s="15">
        <v>30</v>
      </c>
      <c r="AD192" s="15">
        <v>15</v>
      </c>
      <c r="AE192" s="15">
        <v>14.5</v>
      </c>
      <c r="AF192" s="15">
        <v>14.5</v>
      </c>
      <c r="AG192" s="15">
        <v>14</v>
      </c>
      <c r="AH192" s="15">
        <v>14</v>
      </c>
      <c r="AI192" s="15">
        <v>14</v>
      </c>
      <c r="AJ192" s="15">
        <v>13.5</v>
      </c>
      <c r="AK192" s="15">
        <v>13.5</v>
      </c>
      <c r="AL192" s="15">
        <v>13</v>
      </c>
      <c r="AM192" s="15">
        <v>13</v>
      </c>
      <c r="AN192" s="15">
        <v>13</v>
      </c>
      <c r="AO192" s="15">
        <v>12.5</v>
      </c>
      <c r="AP192" s="15">
        <v>12</v>
      </c>
      <c r="AQ192" s="15">
        <v>12</v>
      </c>
      <c r="AR192" s="15">
        <v>12</v>
      </c>
      <c r="AS192" s="15">
        <v>12</v>
      </c>
      <c r="AT192" s="15">
        <v>11.5</v>
      </c>
      <c r="AU192" s="15">
        <v>11</v>
      </c>
      <c r="AV192" s="15">
        <v>11</v>
      </c>
      <c r="AW192" s="15">
        <v>11</v>
      </c>
    </row>
    <row r="193" spans="1:49">
      <c r="A193" s="96" t="s">
        <v>3822</v>
      </c>
      <c r="B193" s="15" t="s">
        <v>3233</v>
      </c>
      <c r="C193" s="15">
        <v>1280</v>
      </c>
      <c r="D193" s="15">
        <v>120</v>
      </c>
      <c r="E193" s="15">
        <v>3</v>
      </c>
      <c r="F193" s="15">
        <v>4.5</v>
      </c>
      <c r="G193" s="15">
        <v>182</v>
      </c>
      <c r="H193" s="15">
        <v>2350</v>
      </c>
      <c r="I193" s="15" t="s">
        <v>393</v>
      </c>
      <c r="J193" s="15">
        <v>54</v>
      </c>
      <c r="K193" s="15">
        <v>54</v>
      </c>
      <c r="L193" s="15">
        <v>54</v>
      </c>
      <c r="M193" s="15">
        <v>54</v>
      </c>
      <c r="N193" s="15">
        <v>54</v>
      </c>
      <c r="O193" s="15">
        <v>54</v>
      </c>
      <c r="P193" s="15">
        <v>54</v>
      </c>
      <c r="Q193" s="15">
        <v>54</v>
      </c>
      <c r="R193" s="15">
        <v>54</v>
      </c>
      <c r="S193" s="15">
        <v>54</v>
      </c>
      <c r="T193" s="15">
        <v>54</v>
      </c>
      <c r="U193" s="15">
        <v>54</v>
      </c>
      <c r="V193" s="15">
        <v>53</v>
      </c>
      <c r="W193" s="15">
        <v>53</v>
      </c>
      <c r="X193" s="15">
        <v>53</v>
      </c>
      <c r="Y193" s="15">
        <v>53</v>
      </c>
      <c r="Z193" s="15">
        <v>53</v>
      </c>
      <c r="AA193" s="15">
        <v>53</v>
      </c>
      <c r="AB193" s="15">
        <v>53</v>
      </c>
      <c r="AC193" s="15">
        <v>53</v>
      </c>
      <c r="AD193" s="15">
        <v>26</v>
      </c>
      <c r="AE193" s="15">
        <v>26</v>
      </c>
      <c r="AF193" s="15">
        <v>26</v>
      </c>
      <c r="AG193" s="15">
        <v>26</v>
      </c>
      <c r="AH193" s="15">
        <v>26</v>
      </c>
      <c r="AI193" s="15">
        <v>26</v>
      </c>
      <c r="AJ193" s="15">
        <v>26</v>
      </c>
      <c r="AK193" s="15">
        <v>26</v>
      </c>
      <c r="AL193" s="15">
        <v>26</v>
      </c>
      <c r="AM193" s="15">
        <v>26</v>
      </c>
      <c r="AN193" s="15">
        <v>26</v>
      </c>
      <c r="AO193" s="15">
        <v>26</v>
      </c>
      <c r="AP193" s="15">
        <v>25</v>
      </c>
      <c r="AQ193" s="15">
        <v>25</v>
      </c>
      <c r="AR193" s="15">
        <v>25</v>
      </c>
      <c r="AS193" s="15">
        <v>25</v>
      </c>
      <c r="AT193" s="15">
        <v>25</v>
      </c>
      <c r="AU193" s="15">
        <v>25</v>
      </c>
      <c r="AV193" s="15">
        <v>25</v>
      </c>
      <c r="AW193" s="15">
        <v>25</v>
      </c>
    </row>
    <row r="194" spans="1:49">
      <c r="A194" s="96" t="s">
        <v>3822</v>
      </c>
      <c r="B194" s="15" t="s">
        <v>3234</v>
      </c>
      <c r="C194" s="15">
        <v>1300</v>
      </c>
      <c r="D194" s="15">
        <v>120</v>
      </c>
      <c r="E194" s="15">
        <v>3</v>
      </c>
      <c r="F194" s="15">
        <v>7.1</v>
      </c>
      <c r="G194" s="15">
        <v>194</v>
      </c>
      <c r="H194" s="15">
        <v>2351</v>
      </c>
      <c r="I194" s="15" t="s">
        <v>393</v>
      </c>
      <c r="J194" s="15">
        <v>55</v>
      </c>
      <c r="K194" s="15">
        <v>55</v>
      </c>
      <c r="L194" s="15">
        <v>55</v>
      </c>
      <c r="M194" s="15">
        <v>55</v>
      </c>
      <c r="N194" s="15">
        <v>55</v>
      </c>
      <c r="O194" s="15">
        <v>55</v>
      </c>
      <c r="P194" s="15">
        <v>55</v>
      </c>
      <c r="Q194" s="15">
        <v>55</v>
      </c>
      <c r="R194" s="15">
        <v>55</v>
      </c>
      <c r="S194" s="15">
        <v>55</v>
      </c>
      <c r="T194" s="15">
        <v>55</v>
      </c>
      <c r="U194" s="15">
        <v>55</v>
      </c>
      <c r="V194" s="15">
        <v>55</v>
      </c>
      <c r="W194" s="15">
        <v>55</v>
      </c>
      <c r="X194" s="15">
        <v>55</v>
      </c>
      <c r="Y194" s="15">
        <v>55</v>
      </c>
      <c r="Z194" s="15">
        <v>54</v>
      </c>
      <c r="AA194" s="15">
        <v>54</v>
      </c>
      <c r="AB194" s="15">
        <v>54</v>
      </c>
      <c r="AC194" s="15">
        <v>54</v>
      </c>
      <c r="AD194" s="15">
        <v>26</v>
      </c>
      <c r="AE194" s="15">
        <v>26</v>
      </c>
      <c r="AF194" s="15">
        <v>26</v>
      </c>
      <c r="AG194" s="15">
        <v>26</v>
      </c>
      <c r="AH194" s="15">
        <v>26</v>
      </c>
      <c r="AI194" s="15">
        <v>26</v>
      </c>
      <c r="AJ194" s="15">
        <v>26</v>
      </c>
      <c r="AK194" s="15">
        <v>26</v>
      </c>
      <c r="AL194" s="15">
        <v>26</v>
      </c>
      <c r="AM194" s="15">
        <v>26</v>
      </c>
      <c r="AN194" s="15">
        <v>26</v>
      </c>
      <c r="AO194" s="15">
        <v>26</v>
      </c>
      <c r="AP194" s="15">
        <v>26</v>
      </c>
      <c r="AQ194" s="15">
        <v>26</v>
      </c>
      <c r="AR194" s="15">
        <v>26</v>
      </c>
      <c r="AS194" s="15">
        <v>26</v>
      </c>
      <c r="AT194" s="15">
        <v>26</v>
      </c>
      <c r="AU194" s="15">
        <v>26</v>
      </c>
      <c r="AV194" s="15">
        <v>26</v>
      </c>
      <c r="AW194" s="15">
        <v>26</v>
      </c>
    </row>
    <row r="195" spans="1:49">
      <c r="A195" s="96" t="s">
        <v>3822</v>
      </c>
      <c r="B195" s="15" t="s">
        <v>3235</v>
      </c>
      <c r="C195" s="15">
        <v>1310</v>
      </c>
      <c r="D195" s="15">
        <v>120</v>
      </c>
      <c r="E195" s="15">
        <v>3</v>
      </c>
      <c r="F195" s="15">
        <v>7.3</v>
      </c>
      <c r="G195" s="15">
        <v>200</v>
      </c>
      <c r="H195" s="15">
        <v>2355</v>
      </c>
      <c r="I195" s="15" t="s">
        <v>393</v>
      </c>
      <c r="J195" s="15">
        <v>56</v>
      </c>
      <c r="K195" s="15">
        <v>56</v>
      </c>
      <c r="L195" s="15">
        <v>56</v>
      </c>
      <c r="M195" s="15">
        <v>56</v>
      </c>
      <c r="N195" s="15">
        <v>55</v>
      </c>
      <c r="O195" s="15">
        <v>55</v>
      </c>
      <c r="P195" s="15">
        <v>55</v>
      </c>
      <c r="Q195" s="15">
        <v>55</v>
      </c>
      <c r="R195" s="15">
        <v>55</v>
      </c>
      <c r="S195" s="15">
        <v>55</v>
      </c>
      <c r="T195" s="15">
        <v>55</v>
      </c>
      <c r="U195" s="15">
        <v>54</v>
      </c>
      <c r="V195" s="15">
        <v>54</v>
      </c>
      <c r="W195" s="15">
        <v>54</v>
      </c>
      <c r="X195" s="15">
        <v>54</v>
      </c>
      <c r="Y195" s="15">
        <v>54</v>
      </c>
      <c r="Z195" s="15">
        <v>54</v>
      </c>
      <c r="AA195" s="15">
        <v>54</v>
      </c>
      <c r="AB195" s="15">
        <v>53</v>
      </c>
      <c r="AC195" s="15">
        <v>53</v>
      </c>
      <c r="AD195" s="15">
        <v>26.5</v>
      </c>
      <c r="AE195" s="15">
        <v>26.5</v>
      </c>
      <c r="AF195" s="15">
        <v>26.5</v>
      </c>
      <c r="AG195" s="15">
        <v>26.5</v>
      </c>
      <c r="AH195" s="15">
        <v>26</v>
      </c>
      <c r="AI195" s="15">
        <v>26</v>
      </c>
      <c r="AJ195" s="15">
        <v>26</v>
      </c>
      <c r="AK195" s="15">
        <v>26</v>
      </c>
      <c r="AL195" s="15">
        <v>26</v>
      </c>
      <c r="AM195" s="15">
        <v>26</v>
      </c>
      <c r="AN195" s="15">
        <v>26</v>
      </c>
      <c r="AO195" s="15">
        <v>26</v>
      </c>
      <c r="AP195" s="15">
        <v>26</v>
      </c>
      <c r="AQ195" s="15">
        <v>26</v>
      </c>
      <c r="AR195" s="15">
        <v>26</v>
      </c>
      <c r="AS195" s="15">
        <v>26</v>
      </c>
      <c r="AT195" s="15">
        <v>26</v>
      </c>
      <c r="AU195" s="15">
        <v>26</v>
      </c>
      <c r="AV195" s="15">
        <v>25</v>
      </c>
      <c r="AW195" s="15">
        <v>25</v>
      </c>
    </row>
    <row r="196" spans="1:49">
      <c r="A196" s="96" t="s">
        <v>3822</v>
      </c>
      <c r="B196" s="15" t="s">
        <v>3236</v>
      </c>
      <c r="C196" s="15">
        <v>1180</v>
      </c>
      <c r="D196" s="15">
        <v>120</v>
      </c>
      <c r="E196" s="15">
        <v>4</v>
      </c>
      <c r="F196" s="15">
        <v>6.7</v>
      </c>
      <c r="G196" s="15">
        <v>221</v>
      </c>
      <c r="H196" s="15">
        <v>2356</v>
      </c>
      <c r="I196" s="15" t="s">
        <v>3057</v>
      </c>
      <c r="J196" s="15">
        <v>50</v>
      </c>
      <c r="K196" s="15">
        <v>50</v>
      </c>
      <c r="L196" s="15">
        <v>50</v>
      </c>
      <c r="M196" s="15">
        <v>50</v>
      </c>
      <c r="N196" s="15">
        <v>50</v>
      </c>
      <c r="O196" s="15">
        <v>50</v>
      </c>
      <c r="P196" s="15">
        <v>50</v>
      </c>
      <c r="Q196" s="15">
        <v>50</v>
      </c>
      <c r="R196" s="15">
        <v>50</v>
      </c>
      <c r="S196" s="15">
        <v>50</v>
      </c>
      <c r="T196" s="15">
        <v>50</v>
      </c>
      <c r="U196" s="15">
        <v>50</v>
      </c>
      <c r="V196" s="15">
        <v>50</v>
      </c>
      <c r="W196" s="15">
        <v>50</v>
      </c>
      <c r="X196" s="15">
        <v>50</v>
      </c>
      <c r="Y196" s="15">
        <v>50</v>
      </c>
      <c r="Z196" s="15">
        <v>50</v>
      </c>
      <c r="AA196" s="15">
        <v>50</v>
      </c>
      <c r="AB196" s="15">
        <v>50</v>
      </c>
      <c r="AC196" s="15">
        <v>50</v>
      </c>
      <c r="AD196" s="15">
        <v>18</v>
      </c>
      <c r="AE196" s="15">
        <v>18</v>
      </c>
      <c r="AF196" s="15">
        <v>18</v>
      </c>
      <c r="AG196" s="15">
        <v>18</v>
      </c>
      <c r="AH196" s="15">
        <v>18</v>
      </c>
      <c r="AI196" s="15">
        <v>18</v>
      </c>
      <c r="AJ196" s="15">
        <v>18</v>
      </c>
      <c r="AK196" s="15">
        <v>18</v>
      </c>
      <c r="AL196" s="15">
        <v>18</v>
      </c>
      <c r="AM196" s="15">
        <v>18</v>
      </c>
      <c r="AN196" s="15">
        <v>18</v>
      </c>
      <c r="AO196" s="15">
        <v>18</v>
      </c>
      <c r="AP196" s="15">
        <v>18</v>
      </c>
      <c r="AQ196" s="15">
        <v>18</v>
      </c>
      <c r="AR196" s="15">
        <v>18</v>
      </c>
      <c r="AS196" s="15">
        <v>18</v>
      </c>
      <c r="AT196" s="15">
        <v>18</v>
      </c>
      <c r="AU196" s="15">
        <v>18</v>
      </c>
      <c r="AV196" s="15">
        <v>18</v>
      </c>
      <c r="AW196" s="15">
        <v>18</v>
      </c>
    </row>
    <row r="197" spans="1:49">
      <c r="A197" s="96" t="s">
        <v>3822</v>
      </c>
      <c r="B197" s="15" t="s">
        <v>3237</v>
      </c>
      <c r="C197" s="15">
        <v>1360</v>
      </c>
      <c r="D197" s="15">
        <v>120</v>
      </c>
      <c r="E197" s="15">
        <v>3</v>
      </c>
      <c r="F197" s="15">
        <v>4.8</v>
      </c>
      <c r="G197" s="15">
        <v>194</v>
      </c>
      <c r="H197" s="15">
        <v>2360</v>
      </c>
      <c r="I197" s="15" t="s">
        <v>393</v>
      </c>
      <c r="J197" s="15">
        <v>58</v>
      </c>
      <c r="K197" s="15">
        <v>58</v>
      </c>
      <c r="L197" s="15">
        <v>58</v>
      </c>
      <c r="M197" s="15">
        <v>58</v>
      </c>
      <c r="N197" s="15">
        <v>57</v>
      </c>
      <c r="O197" s="15">
        <v>57</v>
      </c>
      <c r="P197" s="15">
        <v>57</v>
      </c>
      <c r="Q197" s="15">
        <v>57</v>
      </c>
      <c r="R197" s="15">
        <v>57</v>
      </c>
      <c r="S197" s="15">
        <v>57</v>
      </c>
      <c r="T197" s="15">
        <v>57</v>
      </c>
      <c r="U197" s="15">
        <v>56</v>
      </c>
      <c r="V197" s="15">
        <v>56</v>
      </c>
      <c r="W197" s="15">
        <v>56</v>
      </c>
      <c r="X197" s="15">
        <v>56</v>
      </c>
      <c r="Y197" s="15">
        <v>56</v>
      </c>
      <c r="Z197" s="15">
        <v>56</v>
      </c>
      <c r="AA197" s="15">
        <v>56</v>
      </c>
      <c r="AB197" s="15">
        <v>55</v>
      </c>
      <c r="AC197" s="15">
        <v>55</v>
      </c>
      <c r="AD197" s="15">
        <v>27.5</v>
      </c>
      <c r="AE197" s="15">
        <v>27.5</v>
      </c>
      <c r="AF197" s="15">
        <v>27.5</v>
      </c>
      <c r="AG197" s="15">
        <v>27.5</v>
      </c>
      <c r="AH197" s="15">
        <v>27</v>
      </c>
      <c r="AI197" s="15">
        <v>27</v>
      </c>
      <c r="AJ197" s="15">
        <v>27</v>
      </c>
      <c r="AK197" s="15">
        <v>27</v>
      </c>
      <c r="AL197" s="15">
        <v>27</v>
      </c>
      <c r="AM197" s="15">
        <v>27</v>
      </c>
      <c r="AN197" s="15">
        <v>27</v>
      </c>
      <c r="AO197" s="15">
        <v>26.5</v>
      </c>
      <c r="AP197" s="15">
        <v>26.5</v>
      </c>
      <c r="AQ197" s="15">
        <v>26.5</v>
      </c>
      <c r="AR197" s="15">
        <v>26.5</v>
      </c>
      <c r="AS197" s="15">
        <v>26.5</v>
      </c>
      <c r="AT197" s="15">
        <v>26.5</v>
      </c>
      <c r="AU197" s="15">
        <v>26.5</v>
      </c>
      <c r="AV197" s="15">
        <v>26</v>
      </c>
      <c r="AW197" s="15">
        <v>26</v>
      </c>
    </row>
    <row r="198" spans="1:49">
      <c r="A198" s="96" t="s">
        <v>3822</v>
      </c>
      <c r="B198" s="15" t="s">
        <v>3238</v>
      </c>
      <c r="C198" s="15">
        <v>1380</v>
      </c>
      <c r="D198" s="15">
        <v>120</v>
      </c>
      <c r="E198" s="15">
        <v>3</v>
      </c>
      <c r="F198" s="15">
        <v>6.9</v>
      </c>
      <c r="G198" s="15">
        <v>202</v>
      </c>
      <c r="H198" s="15">
        <v>2362</v>
      </c>
      <c r="I198" s="15" t="s">
        <v>393</v>
      </c>
      <c r="J198" s="15">
        <v>60</v>
      </c>
      <c r="K198" s="15">
        <v>60</v>
      </c>
      <c r="L198" s="15">
        <v>60</v>
      </c>
      <c r="M198" s="15">
        <v>60</v>
      </c>
      <c r="N198" s="15">
        <v>60</v>
      </c>
      <c r="O198" s="15">
        <v>60</v>
      </c>
      <c r="P198" s="15">
        <v>60</v>
      </c>
      <c r="Q198" s="15">
        <v>60</v>
      </c>
      <c r="R198" s="15">
        <v>59</v>
      </c>
      <c r="S198" s="15">
        <v>59</v>
      </c>
      <c r="T198" s="15">
        <v>59</v>
      </c>
      <c r="U198" s="15">
        <v>59</v>
      </c>
      <c r="V198" s="15">
        <v>59</v>
      </c>
      <c r="W198" s="15">
        <v>59</v>
      </c>
      <c r="X198" s="15">
        <v>59</v>
      </c>
      <c r="Y198" s="15">
        <v>58</v>
      </c>
      <c r="Z198" s="15">
        <v>58</v>
      </c>
      <c r="AA198" s="15">
        <v>58</v>
      </c>
      <c r="AB198" s="15">
        <v>58</v>
      </c>
      <c r="AC198" s="15">
        <v>58</v>
      </c>
      <c r="AD198" s="15">
        <v>28.5</v>
      </c>
      <c r="AE198" s="15">
        <v>28.5</v>
      </c>
      <c r="AF198" s="15">
        <v>28.5</v>
      </c>
      <c r="AG198" s="15">
        <v>28.5</v>
      </c>
      <c r="AH198" s="15">
        <v>28.5</v>
      </c>
      <c r="AI198" s="15">
        <v>28.5</v>
      </c>
      <c r="AJ198" s="15">
        <v>28.5</v>
      </c>
      <c r="AK198" s="15">
        <v>28.5</v>
      </c>
      <c r="AL198" s="15">
        <v>28</v>
      </c>
      <c r="AM198" s="15">
        <v>28</v>
      </c>
      <c r="AN198" s="15">
        <v>28</v>
      </c>
      <c r="AO198" s="15">
        <v>28</v>
      </c>
      <c r="AP198" s="15">
        <v>28</v>
      </c>
      <c r="AQ198" s="15">
        <v>28</v>
      </c>
      <c r="AR198" s="15">
        <v>28</v>
      </c>
      <c r="AS198" s="15">
        <v>27.5</v>
      </c>
      <c r="AT198" s="15">
        <v>27.5</v>
      </c>
      <c r="AU198" s="15">
        <v>27.5</v>
      </c>
      <c r="AV198" s="15">
        <v>27.5</v>
      </c>
      <c r="AW198" s="15">
        <v>27.5</v>
      </c>
    </row>
    <row r="199" spans="1:49">
      <c r="A199" s="15" t="s">
        <v>3822</v>
      </c>
      <c r="B199" s="15" t="s">
        <v>3239</v>
      </c>
      <c r="C199" s="15">
        <v>115</v>
      </c>
      <c r="D199" s="15">
        <v>2</v>
      </c>
      <c r="E199" s="15">
        <v>1</v>
      </c>
      <c r="F199" s="15">
        <v>0.1</v>
      </c>
      <c r="G199" s="15">
        <v>5</v>
      </c>
      <c r="H199" s="15">
        <v>2230</v>
      </c>
      <c r="I199" s="15" t="s">
        <v>397</v>
      </c>
      <c r="J199" s="15">
        <v>10</v>
      </c>
      <c r="K199" s="15">
        <v>9</v>
      </c>
      <c r="L199" s="15">
        <v>7</v>
      </c>
      <c r="M199" s="15">
        <v>5</v>
      </c>
      <c r="N199" s="15">
        <v>5</v>
      </c>
      <c r="O199" s="15">
        <v>5</v>
      </c>
      <c r="P199" s="15">
        <v>4</v>
      </c>
      <c r="Q199" s="15">
        <v>3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14</v>
      </c>
      <c r="AE199" s="15">
        <v>13</v>
      </c>
      <c r="AF199" s="15">
        <v>10</v>
      </c>
      <c r="AG199" s="15">
        <v>7</v>
      </c>
      <c r="AH199" s="15">
        <v>7</v>
      </c>
      <c r="AI199" s="15">
        <v>7</v>
      </c>
      <c r="AJ199" s="15">
        <v>6</v>
      </c>
      <c r="AK199" s="15">
        <v>4</v>
      </c>
      <c r="AL199" s="15">
        <v>0</v>
      </c>
      <c r="AM199" s="15">
        <v>0</v>
      </c>
      <c r="AN199" s="15">
        <v>0</v>
      </c>
      <c r="AO199" s="15">
        <v>0</v>
      </c>
      <c r="AP199" s="15">
        <v>0</v>
      </c>
      <c r="AQ199" s="15">
        <v>0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15">
        <v>0</v>
      </c>
    </row>
    <row r="200" spans="1:49">
      <c r="A200" s="85" t="s">
        <v>3822</v>
      </c>
      <c r="B200" s="15" t="s">
        <v>3240</v>
      </c>
      <c r="C200" s="15">
        <v>160</v>
      </c>
      <c r="D200" s="15">
        <v>2</v>
      </c>
      <c r="E200" s="15">
        <v>1</v>
      </c>
      <c r="F200" s="15">
        <v>0.2</v>
      </c>
      <c r="G200" s="15">
        <v>7</v>
      </c>
      <c r="H200" s="15">
        <v>2239</v>
      </c>
      <c r="I200" s="15" t="s">
        <v>397</v>
      </c>
      <c r="J200" s="15">
        <v>10</v>
      </c>
      <c r="K200" s="15">
        <v>10</v>
      </c>
      <c r="L200" s="15">
        <v>8</v>
      </c>
      <c r="M200" s="15">
        <v>8</v>
      </c>
      <c r="N200" s="15">
        <v>7</v>
      </c>
      <c r="O200" s="15">
        <v>7</v>
      </c>
      <c r="P200" s="15">
        <v>6</v>
      </c>
      <c r="Q200" s="15">
        <v>5</v>
      </c>
      <c r="R200" s="15">
        <v>4</v>
      </c>
      <c r="S200" s="15">
        <v>4</v>
      </c>
      <c r="T200" s="15">
        <v>3</v>
      </c>
      <c r="U200" s="15">
        <v>1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14</v>
      </c>
      <c r="AE200" s="15">
        <v>14</v>
      </c>
      <c r="AF200" s="15">
        <v>11.5</v>
      </c>
      <c r="AG200" s="15">
        <v>11.5</v>
      </c>
      <c r="AH200" s="15">
        <v>10</v>
      </c>
      <c r="AI200" s="15">
        <v>10</v>
      </c>
      <c r="AJ200" s="15">
        <v>8.5</v>
      </c>
      <c r="AK200" s="15">
        <v>7</v>
      </c>
      <c r="AL200" s="15">
        <v>6</v>
      </c>
      <c r="AM200" s="15">
        <v>6</v>
      </c>
      <c r="AN200" s="15">
        <v>4</v>
      </c>
      <c r="AO200" s="15">
        <v>1.5</v>
      </c>
      <c r="AP200" s="15">
        <v>0</v>
      </c>
      <c r="AQ200" s="15">
        <v>0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  <c r="AW200" s="15">
        <v>0</v>
      </c>
    </row>
    <row r="201" spans="1:49">
      <c r="A201" s="85" t="s">
        <v>3822</v>
      </c>
      <c r="B201" s="15" t="s">
        <v>3241</v>
      </c>
      <c r="C201" s="15">
        <v>190</v>
      </c>
      <c r="D201" s="15">
        <v>7</v>
      </c>
      <c r="E201" s="15">
        <v>1</v>
      </c>
      <c r="F201" s="15">
        <v>0.3</v>
      </c>
      <c r="G201" s="15">
        <v>8</v>
      </c>
      <c r="H201" s="15">
        <v>2240</v>
      </c>
      <c r="I201" s="15" t="s">
        <v>397</v>
      </c>
      <c r="J201" s="15">
        <v>12</v>
      </c>
      <c r="K201" s="15">
        <v>11</v>
      </c>
      <c r="L201" s="15">
        <v>11</v>
      </c>
      <c r="M201" s="15">
        <v>11</v>
      </c>
      <c r="N201" s="15">
        <v>10</v>
      </c>
      <c r="O201" s="15">
        <v>9</v>
      </c>
      <c r="P201" s="15">
        <v>9</v>
      </c>
      <c r="Q201" s="15">
        <v>8</v>
      </c>
      <c r="R201" s="15">
        <v>7</v>
      </c>
      <c r="S201" s="15">
        <v>7</v>
      </c>
      <c r="T201" s="15">
        <v>6</v>
      </c>
      <c r="U201" s="15">
        <v>4</v>
      </c>
      <c r="V201" s="15">
        <v>1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17</v>
      </c>
      <c r="AE201" s="15">
        <v>16</v>
      </c>
      <c r="AF201" s="15">
        <v>16</v>
      </c>
      <c r="AG201" s="15">
        <v>16</v>
      </c>
      <c r="AH201" s="15">
        <v>14</v>
      </c>
      <c r="AI201" s="15">
        <v>13</v>
      </c>
      <c r="AJ201" s="15">
        <v>13</v>
      </c>
      <c r="AK201" s="15">
        <v>11.5</v>
      </c>
      <c r="AL201" s="15">
        <v>10</v>
      </c>
      <c r="AM201" s="15">
        <v>10</v>
      </c>
      <c r="AN201" s="15">
        <v>8.5</v>
      </c>
      <c r="AO201" s="15">
        <v>6</v>
      </c>
      <c r="AP201" s="15">
        <v>1.5</v>
      </c>
      <c r="AQ201" s="15">
        <v>0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  <c r="AW201" s="15">
        <v>0</v>
      </c>
    </row>
    <row r="202" spans="1:49">
      <c r="A202" s="85" t="s">
        <v>3822</v>
      </c>
      <c r="B202" s="15" t="s">
        <v>3242</v>
      </c>
      <c r="C202" s="15">
        <v>240</v>
      </c>
      <c r="D202" s="15">
        <v>25</v>
      </c>
      <c r="E202" s="15">
        <v>2</v>
      </c>
      <c r="F202" s="15">
        <v>1</v>
      </c>
      <c r="G202" s="15">
        <v>16</v>
      </c>
      <c r="H202" s="15">
        <v>2245</v>
      </c>
      <c r="I202" s="15" t="s">
        <v>395</v>
      </c>
      <c r="J202" s="15">
        <v>14</v>
      </c>
      <c r="K202" s="15">
        <v>13</v>
      </c>
      <c r="L202" s="15">
        <v>12</v>
      </c>
      <c r="M202" s="15">
        <v>11</v>
      </c>
      <c r="N202" s="15">
        <v>11</v>
      </c>
      <c r="O202" s="15">
        <v>10</v>
      </c>
      <c r="P202" s="15">
        <v>10</v>
      </c>
      <c r="Q202" s="15">
        <v>8</v>
      </c>
      <c r="R202" s="15">
        <v>8</v>
      </c>
      <c r="S202" s="15">
        <v>6</v>
      </c>
      <c r="T202" s="15">
        <v>5</v>
      </c>
      <c r="U202" s="15">
        <v>5</v>
      </c>
      <c r="V202" s="15">
        <v>4</v>
      </c>
      <c r="W202" s="15">
        <v>3</v>
      </c>
      <c r="X202" s="15">
        <v>1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10</v>
      </c>
      <c r="AE202" s="15">
        <v>9</v>
      </c>
      <c r="AF202" s="15">
        <v>8.5</v>
      </c>
      <c r="AG202" s="15">
        <v>8</v>
      </c>
      <c r="AH202" s="15">
        <v>8</v>
      </c>
      <c r="AI202" s="15">
        <v>7</v>
      </c>
      <c r="AJ202" s="15">
        <v>7</v>
      </c>
      <c r="AK202" s="15">
        <v>6</v>
      </c>
      <c r="AL202" s="15">
        <v>6</v>
      </c>
      <c r="AM202" s="15">
        <v>4</v>
      </c>
      <c r="AN202" s="15">
        <v>3.5</v>
      </c>
      <c r="AO202" s="15">
        <v>3.5</v>
      </c>
      <c r="AP202" s="15">
        <v>3</v>
      </c>
      <c r="AQ202" s="15">
        <v>2</v>
      </c>
      <c r="AR202" s="15">
        <v>1</v>
      </c>
      <c r="AS202" s="15">
        <v>0</v>
      </c>
      <c r="AT202" s="15">
        <v>0</v>
      </c>
      <c r="AU202" s="15">
        <v>0</v>
      </c>
      <c r="AV202" s="15">
        <v>0</v>
      </c>
      <c r="AW202" s="15">
        <v>0</v>
      </c>
    </row>
    <row r="203" spans="1:49">
      <c r="A203" s="85" t="s">
        <v>3822</v>
      </c>
      <c r="B203" s="15" t="s">
        <v>3243</v>
      </c>
      <c r="C203" s="15">
        <v>230</v>
      </c>
      <c r="D203" s="15">
        <v>7</v>
      </c>
      <c r="E203" s="15">
        <v>1</v>
      </c>
      <c r="F203" s="15">
        <v>0.5</v>
      </c>
      <c r="G203" s="15">
        <v>10</v>
      </c>
      <c r="H203" s="15">
        <v>2247</v>
      </c>
      <c r="I203" s="15" t="s">
        <v>397</v>
      </c>
      <c r="J203" s="15">
        <v>12</v>
      </c>
      <c r="K203" s="15">
        <v>12</v>
      </c>
      <c r="L203" s="15">
        <v>11</v>
      </c>
      <c r="M203" s="15">
        <v>11</v>
      </c>
      <c r="N203" s="15">
        <v>11</v>
      </c>
      <c r="O203" s="15">
        <v>10</v>
      </c>
      <c r="P203" s="15">
        <v>10</v>
      </c>
      <c r="Q203" s="15">
        <v>9</v>
      </c>
      <c r="R203" s="15">
        <v>8</v>
      </c>
      <c r="S203" s="15">
        <v>7</v>
      </c>
      <c r="T203" s="15">
        <v>7</v>
      </c>
      <c r="U203" s="15">
        <v>6</v>
      </c>
      <c r="V203" s="15">
        <v>4</v>
      </c>
      <c r="W203" s="15">
        <v>2</v>
      </c>
      <c r="X203" s="15">
        <v>1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17</v>
      </c>
      <c r="AE203" s="15">
        <v>17</v>
      </c>
      <c r="AF203" s="15">
        <v>16</v>
      </c>
      <c r="AG203" s="15">
        <v>16</v>
      </c>
      <c r="AH203" s="15">
        <v>16</v>
      </c>
      <c r="AI203" s="15">
        <v>14</v>
      </c>
      <c r="AJ203" s="15">
        <v>14</v>
      </c>
      <c r="AK203" s="15">
        <v>13</v>
      </c>
      <c r="AL203" s="15">
        <v>11.5</v>
      </c>
      <c r="AM203" s="15">
        <v>10</v>
      </c>
      <c r="AN203" s="15">
        <v>10</v>
      </c>
      <c r="AO203" s="15">
        <v>8.5</v>
      </c>
      <c r="AP203" s="15">
        <v>6</v>
      </c>
      <c r="AQ203" s="15">
        <v>3</v>
      </c>
      <c r="AR203" s="15">
        <v>1.5</v>
      </c>
      <c r="AS203" s="15">
        <v>0</v>
      </c>
      <c r="AT203" s="15">
        <v>0</v>
      </c>
      <c r="AU203" s="15">
        <v>0</v>
      </c>
      <c r="AV203" s="15">
        <v>0</v>
      </c>
      <c r="AW203" s="15">
        <v>0</v>
      </c>
    </row>
    <row r="204" spans="1:49">
      <c r="A204" s="85" t="s">
        <v>3822</v>
      </c>
      <c r="B204" s="15" t="s">
        <v>3244</v>
      </c>
      <c r="C204" s="15">
        <v>300</v>
      </c>
      <c r="D204" s="15">
        <v>25</v>
      </c>
      <c r="E204" s="15">
        <v>1.5</v>
      </c>
      <c r="F204" s="15">
        <v>0.7</v>
      </c>
      <c r="G204" s="15">
        <v>15</v>
      </c>
      <c r="H204" s="15">
        <v>2249</v>
      </c>
      <c r="I204" s="15" t="s">
        <v>3210</v>
      </c>
      <c r="J204" s="15">
        <v>14</v>
      </c>
      <c r="K204" s="15">
        <v>13</v>
      </c>
      <c r="L204" s="15">
        <v>13</v>
      </c>
      <c r="M204" s="15">
        <v>12</v>
      </c>
      <c r="N204" s="15">
        <v>11</v>
      </c>
      <c r="O204" s="15">
        <v>10</v>
      </c>
      <c r="P204" s="15">
        <v>10</v>
      </c>
      <c r="Q204" s="15">
        <v>9</v>
      </c>
      <c r="R204" s="15">
        <v>9</v>
      </c>
      <c r="S204" s="15">
        <v>8</v>
      </c>
      <c r="T204" s="15">
        <v>7</v>
      </c>
      <c r="U204" s="15">
        <v>5</v>
      </c>
      <c r="V204" s="15">
        <v>3</v>
      </c>
      <c r="W204" s="15">
        <v>1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13.5</v>
      </c>
      <c r="AE204" s="15">
        <v>12.5</v>
      </c>
      <c r="AF204" s="15">
        <v>12.5</v>
      </c>
      <c r="AG204" s="15">
        <v>11.5</v>
      </c>
      <c r="AH204" s="15">
        <v>10.5</v>
      </c>
      <c r="AI204" s="15">
        <v>9.5</v>
      </c>
      <c r="AJ204" s="15">
        <v>9.5</v>
      </c>
      <c r="AK204" s="15">
        <v>8.5</v>
      </c>
      <c r="AL204" s="15">
        <v>8.5</v>
      </c>
      <c r="AM204" s="15">
        <v>7.5</v>
      </c>
      <c r="AN204" s="15">
        <v>6.5</v>
      </c>
      <c r="AO204" s="15">
        <v>5</v>
      </c>
      <c r="AP204" s="15">
        <v>3</v>
      </c>
      <c r="AQ204" s="15">
        <v>1</v>
      </c>
      <c r="AR204" s="15">
        <v>0</v>
      </c>
      <c r="AS204" s="15">
        <v>0</v>
      </c>
      <c r="AT204" s="15">
        <v>0</v>
      </c>
      <c r="AU204" s="15">
        <v>0</v>
      </c>
      <c r="AV204" s="15">
        <v>0</v>
      </c>
      <c r="AW204" s="15">
        <v>0</v>
      </c>
    </row>
    <row r="205" spans="1:49">
      <c r="A205" s="85" t="s">
        <v>3822</v>
      </c>
      <c r="B205" s="15" t="s">
        <v>3245</v>
      </c>
      <c r="C205" s="15">
        <v>310</v>
      </c>
      <c r="D205" s="15">
        <v>40</v>
      </c>
      <c r="E205" s="15">
        <v>2</v>
      </c>
      <c r="F205" s="15">
        <v>1.4</v>
      </c>
      <c r="G205" s="15">
        <v>20</v>
      </c>
      <c r="H205" s="15">
        <v>2247</v>
      </c>
      <c r="I205" s="15" t="s">
        <v>395</v>
      </c>
      <c r="J205" s="15">
        <v>15</v>
      </c>
      <c r="K205" s="15">
        <v>15</v>
      </c>
      <c r="L205" s="15">
        <v>14</v>
      </c>
      <c r="M205" s="15">
        <v>13</v>
      </c>
      <c r="N205" s="15">
        <v>12</v>
      </c>
      <c r="O205" s="15">
        <v>11</v>
      </c>
      <c r="P205" s="15">
        <v>10</v>
      </c>
      <c r="Q205" s="15">
        <v>9</v>
      </c>
      <c r="R205" s="15">
        <v>9</v>
      </c>
      <c r="S205" s="15">
        <v>8</v>
      </c>
      <c r="T205" s="15">
        <v>7</v>
      </c>
      <c r="U205" s="15">
        <v>7</v>
      </c>
      <c r="V205" s="15">
        <v>6</v>
      </c>
      <c r="W205" s="15">
        <v>5</v>
      </c>
      <c r="X205" s="15">
        <v>5</v>
      </c>
      <c r="Y205" s="15">
        <v>4</v>
      </c>
      <c r="Z205" s="15">
        <v>3</v>
      </c>
      <c r="AA205" s="15">
        <v>1</v>
      </c>
      <c r="AB205" s="15">
        <v>0</v>
      </c>
      <c r="AC205" s="15">
        <v>0</v>
      </c>
      <c r="AD205" s="15">
        <v>11</v>
      </c>
      <c r="AE205" s="15">
        <v>11</v>
      </c>
      <c r="AF205" s="15">
        <v>10</v>
      </c>
      <c r="AG205" s="15">
        <v>9</v>
      </c>
      <c r="AH205" s="15">
        <v>8.5</v>
      </c>
      <c r="AI205" s="15">
        <v>8</v>
      </c>
      <c r="AJ205" s="15">
        <v>7</v>
      </c>
      <c r="AK205" s="15">
        <v>6.5</v>
      </c>
      <c r="AL205" s="15">
        <v>6.5</v>
      </c>
      <c r="AM205" s="15">
        <v>6</v>
      </c>
      <c r="AN205" s="15">
        <v>5</v>
      </c>
      <c r="AO205" s="15">
        <v>5</v>
      </c>
      <c r="AP205" s="15">
        <v>4</v>
      </c>
      <c r="AQ205" s="15">
        <v>3.5</v>
      </c>
      <c r="AR205" s="15">
        <v>3.5</v>
      </c>
      <c r="AS205" s="15">
        <v>3</v>
      </c>
      <c r="AT205" s="15">
        <v>2</v>
      </c>
      <c r="AU205" s="15">
        <v>1</v>
      </c>
      <c r="AV205" s="15">
        <v>0</v>
      </c>
      <c r="AW205" s="15">
        <v>0</v>
      </c>
    </row>
    <row r="206" spans="1:49">
      <c r="A206" s="85" t="s">
        <v>3822</v>
      </c>
      <c r="B206" s="15" t="s">
        <v>3246</v>
      </c>
      <c r="C206" s="15">
        <v>375</v>
      </c>
      <c r="D206" s="15">
        <v>60</v>
      </c>
      <c r="E206" s="15">
        <v>3</v>
      </c>
      <c r="F206" s="15">
        <v>2.1</v>
      </c>
      <c r="G206" s="15">
        <v>30</v>
      </c>
      <c r="H206" s="15">
        <v>2253</v>
      </c>
      <c r="I206" s="15" t="s">
        <v>393</v>
      </c>
      <c r="J206" s="15">
        <v>15</v>
      </c>
      <c r="K206" s="15">
        <v>15</v>
      </c>
      <c r="L206" s="15">
        <v>15</v>
      </c>
      <c r="M206" s="15">
        <v>14</v>
      </c>
      <c r="N206" s="15">
        <v>14</v>
      </c>
      <c r="O206" s="15">
        <v>13</v>
      </c>
      <c r="P206" s="15">
        <v>13</v>
      </c>
      <c r="Q206" s="15">
        <v>12</v>
      </c>
      <c r="R206" s="15">
        <v>11</v>
      </c>
      <c r="S206" s="15">
        <v>11</v>
      </c>
      <c r="T206" s="15">
        <v>11</v>
      </c>
      <c r="U206" s="15">
        <v>10</v>
      </c>
      <c r="V206" s="15">
        <v>9</v>
      </c>
      <c r="W206" s="15">
        <v>9</v>
      </c>
      <c r="X206" s="15">
        <v>8</v>
      </c>
      <c r="Y206" s="15">
        <v>8</v>
      </c>
      <c r="Z206" s="15">
        <v>8</v>
      </c>
      <c r="AA206" s="15">
        <v>7</v>
      </c>
      <c r="AB206" s="15">
        <v>7</v>
      </c>
      <c r="AC206" s="15">
        <v>6</v>
      </c>
      <c r="AD206" s="15">
        <v>7</v>
      </c>
      <c r="AE206" s="15">
        <v>7</v>
      </c>
      <c r="AF206" s="15">
        <v>7</v>
      </c>
      <c r="AG206" s="15">
        <v>6.5</v>
      </c>
      <c r="AH206" s="15">
        <v>6.5</v>
      </c>
      <c r="AI206" s="15">
        <v>6</v>
      </c>
      <c r="AJ206" s="15">
        <v>6</v>
      </c>
      <c r="AK206" s="15">
        <v>6</v>
      </c>
      <c r="AL206" s="15">
        <v>5</v>
      </c>
      <c r="AM206" s="15">
        <v>5</v>
      </c>
      <c r="AN206" s="15">
        <v>5</v>
      </c>
      <c r="AO206" s="15">
        <v>5</v>
      </c>
      <c r="AP206" s="15">
        <v>4</v>
      </c>
      <c r="AQ206" s="15">
        <v>4</v>
      </c>
      <c r="AR206" s="15">
        <v>4</v>
      </c>
      <c r="AS206" s="15">
        <v>4</v>
      </c>
      <c r="AT206" s="15">
        <v>4</v>
      </c>
      <c r="AU206" s="15">
        <v>3.5</v>
      </c>
      <c r="AV206" s="15">
        <v>3.5</v>
      </c>
      <c r="AW206" s="15">
        <v>3</v>
      </c>
    </row>
    <row r="207" spans="1:49">
      <c r="A207" s="85" t="s">
        <v>3822</v>
      </c>
      <c r="B207" s="15" t="s">
        <v>3247</v>
      </c>
      <c r="C207" s="15">
        <v>275</v>
      </c>
      <c r="D207" s="15">
        <v>16</v>
      </c>
      <c r="E207" s="15">
        <v>1</v>
      </c>
      <c r="F207" s="15">
        <v>0.6</v>
      </c>
      <c r="G207" s="15">
        <v>12</v>
      </c>
      <c r="H207" s="15">
        <v>2249</v>
      </c>
      <c r="I207" s="15" t="s">
        <v>397</v>
      </c>
      <c r="J207" s="15">
        <v>15</v>
      </c>
      <c r="K207" s="15">
        <v>15</v>
      </c>
      <c r="L207" s="15">
        <v>14</v>
      </c>
      <c r="M207" s="15">
        <v>14</v>
      </c>
      <c r="N207" s="15">
        <v>13</v>
      </c>
      <c r="O207" s="15">
        <v>13</v>
      </c>
      <c r="P207" s="15">
        <v>12</v>
      </c>
      <c r="Q207" s="15">
        <v>11</v>
      </c>
      <c r="R207" s="15">
        <v>10</v>
      </c>
      <c r="S207" s="15">
        <v>9</v>
      </c>
      <c r="T207" s="15">
        <v>8</v>
      </c>
      <c r="U207" s="15">
        <v>7</v>
      </c>
      <c r="V207" s="15">
        <v>5</v>
      </c>
      <c r="W207" s="15">
        <v>5</v>
      </c>
      <c r="X207" s="15">
        <v>3</v>
      </c>
      <c r="Y207" s="15">
        <v>2</v>
      </c>
      <c r="Z207" s="15">
        <v>1</v>
      </c>
      <c r="AA207" s="15">
        <v>0</v>
      </c>
      <c r="AB207" s="15">
        <v>0</v>
      </c>
      <c r="AC207" s="15">
        <v>0</v>
      </c>
      <c r="AD207" s="15">
        <v>21.5</v>
      </c>
      <c r="AE207" s="15">
        <v>21.5</v>
      </c>
      <c r="AF207" s="15">
        <v>20</v>
      </c>
      <c r="AG207" s="15">
        <v>20</v>
      </c>
      <c r="AH207" s="15">
        <v>18.5</v>
      </c>
      <c r="AI207" s="15">
        <v>18.5</v>
      </c>
      <c r="AJ207" s="15">
        <v>17</v>
      </c>
      <c r="AK207" s="15">
        <v>16</v>
      </c>
      <c r="AL207" s="15">
        <v>14</v>
      </c>
      <c r="AM207" s="15">
        <v>13</v>
      </c>
      <c r="AN207" s="15">
        <v>11.5</v>
      </c>
      <c r="AO207" s="15">
        <v>10</v>
      </c>
      <c r="AP207" s="15">
        <v>7</v>
      </c>
      <c r="AQ207" s="15">
        <v>7</v>
      </c>
      <c r="AR207" s="15">
        <v>4</v>
      </c>
      <c r="AS207" s="15">
        <v>3</v>
      </c>
      <c r="AT207" s="15">
        <v>1.5</v>
      </c>
      <c r="AU207" s="15">
        <v>0</v>
      </c>
      <c r="AV207" s="15">
        <v>0</v>
      </c>
      <c r="AW207" s="15">
        <v>0</v>
      </c>
    </row>
    <row r="208" spans="1:49">
      <c r="A208" s="85" t="s">
        <v>3822</v>
      </c>
      <c r="B208" s="15" t="s">
        <v>3248</v>
      </c>
      <c r="C208" s="15">
        <v>360</v>
      </c>
      <c r="D208" s="15">
        <v>25</v>
      </c>
      <c r="E208" s="15">
        <v>1.5</v>
      </c>
      <c r="F208" s="15">
        <v>0.8</v>
      </c>
      <c r="G208" s="15">
        <v>18</v>
      </c>
      <c r="H208" s="15">
        <v>2249</v>
      </c>
      <c r="I208" s="15" t="s">
        <v>3210</v>
      </c>
      <c r="J208" s="15">
        <v>15</v>
      </c>
      <c r="K208" s="15">
        <v>15</v>
      </c>
      <c r="L208" s="15">
        <v>15</v>
      </c>
      <c r="M208" s="15">
        <v>14</v>
      </c>
      <c r="N208" s="15">
        <v>14</v>
      </c>
      <c r="O208" s="15">
        <v>13</v>
      </c>
      <c r="P208" s="15">
        <v>13</v>
      </c>
      <c r="Q208" s="15">
        <v>12</v>
      </c>
      <c r="R208" s="15">
        <v>11</v>
      </c>
      <c r="S208" s="15">
        <v>10</v>
      </c>
      <c r="T208" s="15">
        <v>9</v>
      </c>
      <c r="U208" s="15">
        <v>9</v>
      </c>
      <c r="V208" s="15">
        <v>8</v>
      </c>
      <c r="W208" s="15">
        <v>8</v>
      </c>
      <c r="X208" s="15">
        <v>7</v>
      </c>
      <c r="Y208" s="15">
        <v>5</v>
      </c>
      <c r="Z208" s="15">
        <v>5</v>
      </c>
      <c r="AA208" s="15">
        <v>4</v>
      </c>
      <c r="AB208" s="15">
        <v>3</v>
      </c>
      <c r="AC208" s="15">
        <v>2</v>
      </c>
      <c r="AD208" s="15">
        <v>14.5</v>
      </c>
      <c r="AE208" s="15">
        <v>14.5</v>
      </c>
      <c r="AF208" s="15">
        <v>14.5</v>
      </c>
      <c r="AG208" s="15">
        <v>13.5</v>
      </c>
      <c r="AH208" s="15">
        <v>13.5</v>
      </c>
      <c r="AI208" s="15">
        <v>12.5</v>
      </c>
      <c r="AJ208" s="15">
        <v>12.5</v>
      </c>
      <c r="AK208" s="15">
        <v>11.5</v>
      </c>
      <c r="AL208" s="15">
        <v>10.5</v>
      </c>
      <c r="AM208" s="15">
        <v>9.5</v>
      </c>
      <c r="AN208" s="15">
        <v>8.5</v>
      </c>
      <c r="AO208" s="15">
        <v>8.5</v>
      </c>
      <c r="AP208" s="15">
        <v>7.5</v>
      </c>
      <c r="AQ208" s="15">
        <v>7.5</v>
      </c>
      <c r="AR208" s="15">
        <v>6.5</v>
      </c>
      <c r="AS208" s="15">
        <v>5</v>
      </c>
      <c r="AT208" s="15">
        <v>5</v>
      </c>
      <c r="AU208" s="15">
        <v>3.5</v>
      </c>
      <c r="AV208" s="15">
        <v>3</v>
      </c>
      <c r="AW208" s="15">
        <v>2.5</v>
      </c>
    </row>
    <row r="209" spans="1:49">
      <c r="A209" s="85" t="s">
        <v>3822</v>
      </c>
      <c r="B209" s="15" t="s">
        <v>3249</v>
      </c>
      <c r="C209" s="15">
        <v>375</v>
      </c>
      <c r="D209" s="15">
        <v>40</v>
      </c>
      <c r="E209" s="15">
        <v>2</v>
      </c>
      <c r="F209" s="15">
        <v>2</v>
      </c>
      <c r="G209" s="15">
        <v>24</v>
      </c>
      <c r="H209" s="15">
        <v>2253</v>
      </c>
      <c r="I209" s="15" t="s">
        <v>395</v>
      </c>
      <c r="J209" s="15">
        <v>15</v>
      </c>
      <c r="K209" s="15">
        <v>15</v>
      </c>
      <c r="L209" s="15">
        <v>15</v>
      </c>
      <c r="M209" s="15">
        <v>15</v>
      </c>
      <c r="N209" s="15">
        <v>14</v>
      </c>
      <c r="O209" s="15">
        <v>13</v>
      </c>
      <c r="P209" s="15">
        <v>13</v>
      </c>
      <c r="Q209" s="15">
        <v>12</v>
      </c>
      <c r="R209" s="15">
        <v>12</v>
      </c>
      <c r="S209" s="15">
        <v>11</v>
      </c>
      <c r="T209" s="15">
        <v>10</v>
      </c>
      <c r="U209" s="15">
        <v>10</v>
      </c>
      <c r="V209" s="15">
        <v>9</v>
      </c>
      <c r="W209" s="15">
        <v>8</v>
      </c>
      <c r="X209" s="15">
        <v>6</v>
      </c>
      <c r="Y209" s="15">
        <v>5</v>
      </c>
      <c r="Z209" s="15">
        <v>4</v>
      </c>
      <c r="AA209" s="15">
        <v>3</v>
      </c>
      <c r="AB209" s="15">
        <v>1</v>
      </c>
      <c r="AC209" s="15">
        <v>0</v>
      </c>
      <c r="AD209" s="15">
        <v>11</v>
      </c>
      <c r="AE209" s="15">
        <v>11</v>
      </c>
      <c r="AF209" s="15">
        <v>11</v>
      </c>
      <c r="AG209" s="15">
        <v>11</v>
      </c>
      <c r="AH209" s="15">
        <v>10</v>
      </c>
      <c r="AI209" s="15">
        <v>9</v>
      </c>
      <c r="AJ209" s="15">
        <v>9</v>
      </c>
      <c r="AK209" s="15">
        <v>8.5</v>
      </c>
      <c r="AL209" s="15">
        <v>8.5</v>
      </c>
      <c r="AM209" s="15">
        <v>8</v>
      </c>
      <c r="AN209" s="15">
        <v>7</v>
      </c>
      <c r="AO209" s="15">
        <v>7</v>
      </c>
      <c r="AP209" s="15">
        <v>6.5</v>
      </c>
      <c r="AQ209" s="15">
        <v>6</v>
      </c>
      <c r="AR209" s="15">
        <v>4</v>
      </c>
      <c r="AS209" s="15">
        <v>3.5</v>
      </c>
      <c r="AT209" s="15">
        <v>3</v>
      </c>
      <c r="AU209" s="15">
        <v>2</v>
      </c>
      <c r="AV209" s="15">
        <v>1</v>
      </c>
      <c r="AW209" s="15">
        <v>0</v>
      </c>
    </row>
    <row r="210" spans="1:49">
      <c r="A210" s="85" t="s">
        <v>3822</v>
      </c>
      <c r="B210" s="15" t="s">
        <v>3250</v>
      </c>
      <c r="C210" s="15">
        <v>450</v>
      </c>
      <c r="D210" s="15">
        <v>80</v>
      </c>
      <c r="E210" s="15">
        <v>3</v>
      </c>
      <c r="F210" s="15">
        <v>2.1</v>
      </c>
      <c r="G210" s="15">
        <v>26</v>
      </c>
      <c r="H210" s="15">
        <v>2261</v>
      </c>
      <c r="I210" s="15" t="s">
        <v>393</v>
      </c>
      <c r="J210" s="15">
        <v>15</v>
      </c>
      <c r="K210" s="15">
        <v>15</v>
      </c>
      <c r="L210" s="15">
        <v>15</v>
      </c>
      <c r="M210" s="15">
        <v>15</v>
      </c>
      <c r="N210" s="15">
        <v>15</v>
      </c>
      <c r="O210" s="15">
        <v>15</v>
      </c>
      <c r="P210" s="15">
        <v>15</v>
      </c>
      <c r="Q210" s="15">
        <v>14</v>
      </c>
      <c r="R210" s="15">
        <v>14</v>
      </c>
      <c r="S210" s="15">
        <v>14</v>
      </c>
      <c r="T210" s="15">
        <v>13</v>
      </c>
      <c r="U210" s="15">
        <v>13</v>
      </c>
      <c r="V210" s="15">
        <v>12</v>
      </c>
      <c r="W210" s="15">
        <v>12</v>
      </c>
      <c r="X210" s="15">
        <v>10</v>
      </c>
      <c r="Y210" s="15">
        <v>10</v>
      </c>
      <c r="Z210" s="15">
        <v>9</v>
      </c>
      <c r="AA210" s="15">
        <v>9</v>
      </c>
      <c r="AB210" s="15">
        <v>8</v>
      </c>
      <c r="AC210" s="15">
        <v>8</v>
      </c>
      <c r="AD210" s="15">
        <v>7</v>
      </c>
      <c r="AE210" s="15">
        <v>7</v>
      </c>
      <c r="AF210" s="15">
        <v>7</v>
      </c>
      <c r="AG210" s="15">
        <v>7</v>
      </c>
      <c r="AH210" s="15">
        <v>7</v>
      </c>
      <c r="AI210" s="15">
        <v>7</v>
      </c>
      <c r="AJ210" s="15">
        <v>7</v>
      </c>
      <c r="AK210" s="15">
        <v>6.5</v>
      </c>
      <c r="AL210" s="15">
        <v>6.5</v>
      </c>
      <c r="AM210" s="15">
        <v>6.5</v>
      </c>
      <c r="AN210" s="15">
        <v>6</v>
      </c>
      <c r="AO210" s="15">
        <v>6</v>
      </c>
      <c r="AP210" s="15">
        <v>6</v>
      </c>
      <c r="AQ210" s="15">
        <v>6</v>
      </c>
      <c r="AR210" s="15">
        <v>5</v>
      </c>
      <c r="AS210" s="15">
        <v>5</v>
      </c>
      <c r="AT210" s="15">
        <v>4</v>
      </c>
      <c r="AU210" s="15">
        <v>4</v>
      </c>
      <c r="AV210" s="15">
        <v>4</v>
      </c>
      <c r="AW210" s="15">
        <v>4</v>
      </c>
    </row>
    <row r="211" spans="1:49">
      <c r="A211" s="85" t="s">
        <v>3822</v>
      </c>
      <c r="B211" s="15" t="s">
        <v>3251</v>
      </c>
      <c r="C211" s="15">
        <v>345</v>
      </c>
      <c r="D211" s="15">
        <v>16</v>
      </c>
      <c r="E211" s="15">
        <v>1</v>
      </c>
      <c r="F211" s="15">
        <v>0.9</v>
      </c>
      <c r="G211" s="15">
        <v>15</v>
      </c>
      <c r="H211" s="15">
        <v>2253</v>
      </c>
      <c r="I211" s="15" t="s">
        <v>397</v>
      </c>
      <c r="J211" s="15">
        <v>15</v>
      </c>
      <c r="K211" s="15">
        <v>15</v>
      </c>
      <c r="L211" s="15">
        <v>15</v>
      </c>
      <c r="M211" s="15">
        <v>15</v>
      </c>
      <c r="N211" s="15">
        <v>14</v>
      </c>
      <c r="O211" s="15">
        <v>14</v>
      </c>
      <c r="P211" s="15">
        <v>14</v>
      </c>
      <c r="Q211" s="15">
        <v>13</v>
      </c>
      <c r="R211" s="15">
        <v>12</v>
      </c>
      <c r="S211" s="15">
        <v>11</v>
      </c>
      <c r="T211" s="15">
        <v>10</v>
      </c>
      <c r="U211" s="15">
        <v>9</v>
      </c>
      <c r="V211" s="15">
        <v>7</v>
      </c>
      <c r="W211" s="15">
        <v>7</v>
      </c>
      <c r="X211" s="15">
        <v>5</v>
      </c>
      <c r="Y211" s="15">
        <v>3</v>
      </c>
      <c r="Z211" s="15">
        <v>1</v>
      </c>
      <c r="AA211" s="15">
        <v>0</v>
      </c>
      <c r="AB211" s="15">
        <v>0</v>
      </c>
      <c r="AC211" s="15">
        <v>0</v>
      </c>
      <c r="AD211" s="15">
        <v>21.5</v>
      </c>
      <c r="AE211" s="15">
        <v>21.5</v>
      </c>
      <c r="AF211" s="15">
        <v>21.5</v>
      </c>
      <c r="AG211" s="15">
        <v>21.5</v>
      </c>
      <c r="AH211" s="15">
        <v>20</v>
      </c>
      <c r="AI211" s="15">
        <v>20</v>
      </c>
      <c r="AJ211" s="15">
        <v>20</v>
      </c>
      <c r="AK211" s="15">
        <v>18.5</v>
      </c>
      <c r="AL211" s="15">
        <v>17</v>
      </c>
      <c r="AM211" s="15">
        <v>16</v>
      </c>
      <c r="AN211" s="15">
        <v>14</v>
      </c>
      <c r="AO211" s="15">
        <v>13</v>
      </c>
      <c r="AP211" s="15">
        <v>10</v>
      </c>
      <c r="AQ211" s="15">
        <v>10</v>
      </c>
      <c r="AR211" s="15">
        <v>7</v>
      </c>
      <c r="AS211" s="15">
        <v>4</v>
      </c>
      <c r="AT211" s="15">
        <v>1.5</v>
      </c>
      <c r="AU211" s="15">
        <v>0</v>
      </c>
      <c r="AV211" s="15">
        <v>0</v>
      </c>
      <c r="AW211" s="15">
        <v>0</v>
      </c>
    </row>
    <row r="212" spans="1:49">
      <c r="A212" s="85" t="s">
        <v>3822</v>
      </c>
      <c r="B212" s="15" t="s">
        <v>3252</v>
      </c>
      <c r="C212" s="15">
        <v>450</v>
      </c>
      <c r="D212" s="15">
        <v>25</v>
      </c>
      <c r="E212" s="15">
        <v>1.5</v>
      </c>
      <c r="F212" s="15">
        <v>1.1000000000000001</v>
      </c>
      <c r="G212" s="15">
        <v>23</v>
      </c>
      <c r="H212" s="15">
        <v>2254</v>
      </c>
      <c r="I212" s="15" t="s">
        <v>3210</v>
      </c>
      <c r="J212" s="15">
        <v>15</v>
      </c>
      <c r="K212" s="15">
        <v>15</v>
      </c>
      <c r="L212" s="15">
        <v>15</v>
      </c>
      <c r="M212" s="15">
        <v>15</v>
      </c>
      <c r="N212" s="15">
        <v>15</v>
      </c>
      <c r="O212" s="15">
        <v>15</v>
      </c>
      <c r="P212" s="15">
        <v>15</v>
      </c>
      <c r="Q212" s="15">
        <v>14</v>
      </c>
      <c r="R212" s="15">
        <v>14</v>
      </c>
      <c r="S212" s="15">
        <v>13</v>
      </c>
      <c r="T212" s="15">
        <v>11</v>
      </c>
      <c r="U212" s="15">
        <v>10</v>
      </c>
      <c r="V212" s="15">
        <v>9</v>
      </c>
      <c r="W212" s="15">
        <v>8</v>
      </c>
      <c r="X212" s="15">
        <v>8</v>
      </c>
      <c r="Y212" s="15">
        <v>7</v>
      </c>
      <c r="Z212" s="15">
        <v>7</v>
      </c>
      <c r="AA212" s="15">
        <v>5</v>
      </c>
      <c r="AB212" s="15">
        <v>5</v>
      </c>
      <c r="AC212" s="15">
        <v>4</v>
      </c>
      <c r="AD212" s="15">
        <v>14.5</v>
      </c>
      <c r="AE212" s="15">
        <v>14.5</v>
      </c>
      <c r="AF212" s="15">
        <v>14.5</v>
      </c>
      <c r="AG212" s="15">
        <v>14.5</v>
      </c>
      <c r="AH212" s="15">
        <v>14.5</v>
      </c>
      <c r="AI212" s="15">
        <v>14.5</v>
      </c>
      <c r="AJ212" s="15">
        <v>14.5</v>
      </c>
      <c r="AK212" s="15">
        <v>13.5</v>
      </c>
      <c r="AL212" s="15">
        <v>13.5</v>
      </c>
      <c r="AM212" s="15">
        <v>12.5</v>
      </c>
      <c r="AN212" s="15">
        <v>10.5</v>
      </c>
      <c r="AO212" s="15">
        <v>9.5</v>
      </c>
      <c r="AP212" s="15">
        <v>8.5</v>
      </c>
      <c r="AQ212" s="15">
        <v>7.5</v>
      </c>
      <c r="AR212" s="15">
        <v>7.5</v>
      </c>
      <c r="AS212" s="15">
        <v>6.5</v>
      </c>
      <c r="AT212" s="15">
        <v>6.5</v>
      </c>
      <c r="AU212" s="15">
        <v>5</v>
      </c>
      <c r="AV212" s="15">
        <v>5</v>
      </c>
      <c r="AW212" s="15">
        <v>3.5</v>
      </c>
    </row>
    <row r="213" spans="1:49">
      <c r="A213" s="85" t="s">
        <v>3822</v>
      </c>
      <c r="B213" s="15" t="s">
        <v>3253</v>
      </c>
      <c r="C213" s="15">
        <v>470</v>
      </c>
      <c r="D213" s="15">
        <v>60</v>
      </c>
      <c r="E213" s="15">
        <v>2</v>
      </c>
      <c r="F213" s="15">
        <v>2.1</v>
      </c>
      <c r="G213" s="15">
        <v>30</v>
      </c>
      <c r="H213" s="15">
        <v>2255</v>
      </c>
      <c r="I213" s="15" t="s">
        <v>395</v>
      </c>
      <c r="J213" s="15">
        <v>15</v>
      </c>
      <c r="K213" s="15">
        <v>15</v>
      </c>
      <c r="L213" s="15">
        <v>15</v>
      </c>
      <c r="M213" s="15">
        <v>15</v>
      </c>
      <c r="N213" s="15">
        <v>15</v>
      </c>
      <c r="O213" s="15">
        <v>15</v>
      </c>
      <c r="P213" s="15">
        <v>15</v>
      </c>
      <c r="Q213" s="15">
        <v>15</v>
      </c>
      <c r="R213" s="15">
        <v>15</v>
      </c>
      <c r="S213" s="15">
        <v>15</v>
      </c>
      <c r="T213" s="15">
        <v>14</v>
      </c>
      <c r="U213" s="15">
        <v>14</v>
      </c>
      <c r="V213" s="15">
        <v>13</v>
      </c>
      <c r="W213" s="15">
        <v>12</v>
      </c>
      <c r="X213" s="15">
        <v>11</v>
      </c>
      <c r="Y213" s="15">
        <v>10</v>
      </c>
      <c r="Z213" s="15">
        <v>10</v>
      </c>
      <c r="AA213" s="15">
        <v>9</v>
      </c>
      <c r="AB213" s="15">
        <v>8</v>
      </c>
      <c r="AC213" s="15">
        <v>7</v>
      </c>
      <c r="AD213" s="15">
        <v>11</v>
      </c>
      <c r="AE213" s="15">
        <v>11</v>
      </c>
      <c r="AF213" s="15">
        <v>11</v>
      </c>
      <c r="AG213" s="15">
        <v>11</v>
      </c>
      <c r="AH213" s="15">
        <v>11</v>
      </c>
      <c r="AI213" s="15">
        <v>11</v>
      </c>
      <c r="AJ213" s="15">
        <v>11</v>
      </c>
      <c r="AK213" s="15">
        <v>11</v>
      </c>
      <c r="AL213" s="15">
        <v>11</v>
      </c>
      <c r="AM213" s="15">
        <v>11</v>
      </c>
      <c r="AN213" s="15">
        <v>10</v>
      </c>
      <c r="AO213" s="15">
        <v>10</v>
      </c>
      <c r="AP213" s="15">
        <v>9</v>
      </c>
      <c r="AQ213" s="15">
        <v>8.5</v>
      </c>
      <c r="AR213" s="15">
        <v>8</v>
      </c>
      <c r="AS213" s="15">
        <v>7</v>
      </c>
      <c r="AT213" s="15">
        <v>7</v>
      </c>
      <c r="AU213" s="15">
        <v>6.5</v>
      </c>
      <c r="AV213" s="15">
        <v>6</v>
      </c>
      <c r="AW213" s="15">
        <v>5</v>
      </c>
    </row>
    <row r="214" spans="1:49">
      <c r="A214" s="85" t="s">
        <v>3822</v>
      </c>
      <c r="B214" s="15" t="s">
        <v>3254</v>
      </c>
      <c r="C214" s="15">
        <v>560</v>
      </c>
      <c r="D214" s="15">
        <v>80</v>
      </c>
      <c r="E214" s="15">
        <v>3</v>
      </c>
      <c r="F214" s="15">
        <v>2.2000000000000002</v>
      </c>
      <c r="G214" s="15">
        <v>45</v>
      </c>
      <c r="H214" s="15">
        <v>2261</v>
      </c>
      <c r="I214" s="15" t="s">
        <v>393</v>
      </c>
      <c r="J214" s="15">
        <v>15</v>
      </c>
      <c r="K214" s="15">
        <v>15</v>
      </c>
      <c r="L214" s="15">
        <v>15</v>
      </c>
      <c r="M214" s="15">
        <v>15</v>
      </c>
      <c r="N214" s="15">
        <v>15</v>
      </c>
      <c r="O214" s="15">
        <v>15</v>
      </c>
      <c r="P214" s="15">
        <v>15</v>
      </c>
      <c r="Q214" s="15">
        <v>15</v>
      </c>
      <c r="R214" s="15">
        <v>15</v>
      </c>
      <c r="S214" s="15">
        <v>15</v>
      </c>
      <c r="T214" s="15">
        <v>15</v>
      </c>
      <c r="U214" s="15">
        <v>15</v>
      </c>
      <c r="V214" s="15">
        <v>15</v>
      </c>
      <c r="W214" s="15">
        <v>15</v>
      </c>
      <c r="X214" s="15">
        <v>14</v>
      </c>
      <c r="Y214" s="15">
        <v>14</v>
      </c>
      <c r="Z214" s="15">
        <v>14</v>
      </c>
      <c r="AA214" s="15">
        <v>14</v>
      </c>
      <c r="AB214" s="15">
        <v>14</v>
      </c>
      <c r="AC214" s="15">
        <v>13</v>
      </c>
      <c r="AD214" s="15">
        <v>7</v>
      </c>
      <c r="AE214" s="15">
        <v>7</v>
      </c>
      <c r="AF214" s="15">
        <v>7</v>
      </c>
      <c r="AG214" s="15">
        <v>7</v>
      </c>
      <c r="AH214" s="15">
        <v>7</v>
      </c>
      <c r="AI214" s="15">
        <v>7</v>
      </c>
      <c r="AJ214" s="15">
        <v>7</v>
      </c>
      <c r="AK214" s="15">
        <v>7</v>
      </c>
      <c r="AL214" s="15">
        <v>7</v>
      </c>
      <c r="AM214" s="15">
        <v>7</v>
      </c>
      <c r="AN214" s="15">
        <v>7</v>
      </c>
      <c r="AO214" s="15">
        <v>7</v>
      </c>
      <c r="AP214" s="15">
        <v>7</v>
      </c>
      <c r="AQ214" s="15">
        <v>7</v>
      </c>
      <c r="AR214" s="15">
        <v>6.5</v>
      </c>
      <c r="AS214" s="15">
        <v>6.5</v>
      </c>
      <c r="AT214" s="15">
        <v>6.5</v>
      </c>
      <c r="AU214" s="15">
        <v>6.5</v>
      </c>
      <c r="AV214" s="15">
        <v>6.5</v>
      </c>
      <c r="AW214" s="15">
        <v>6</v>
      </c>
    </row>
    <row r="215" spans="1:49">
      <c r="A215" s="85" t="s">
        <v>3822</v>
      </c>
      <c r="B215" s="15" t="s">
        <v>3255</v>
      </c>
      <c r="C215" s="15">
        <v>670</v>
      </c>
      <c r="D215" s="15">
        <v>140</v>
      </c>
      <c r="E215" s="15">
        <v>3</v>
      </c>
      <c r="F215" s="15">
        <v>2.9</v>
      </c>
      <c r="G215" s="15">
        <v>66</v>
      </c>
      <c r="H215" s="15">
        <v>2285</v>
      </c>
      <c r="I215" s="15" t="s">
        <v>393</v>
      </c>
      <c r="J215" s="15">
        <v>20</v>
      </c>
      <c r="K215" s="15">
        <v>20</v>
      </c>
      <c r="L215" s="15">
        <v>20</v>
      </c>
      <c r="M215" s="15">
        <v>20</v>
      </c>
      <c r="N215" s="15">
        <v>20</v>
      </c>
      <c r="O215" s="15">
        <v>20</v>
      </c>
      <c r="P215" s="15">
        <v>20</v>
      </c>
      <c r="Q215" s="15">
        <v>20</v>
      </c>
      <c r="R215" s="15">
        <v>20</v>
      </c>
      <c r="S215" s="15">
        <v>20</v>
      </c>
      <c r="T215" s="15">
        <v>20</v>
      </c>
      <c r="U215" s="15">
        <v>20</v>
      </c>
      <c r="V215" s="15">
        <v>20</v>
      </c>
      <c r="W215" s="15">
        <v>20</v>
      </c>
      <c r="X215" s="15">
        <v>20</v>
      </c>
      <c r="Y215" s="15">
        <v>20</v>
      </c>
      <c r="Z215" s="15">
        <v>20</v>
      </c>
      <c r="AA215" s="15">
        <v>20</v>
      </c>
      <c r="AB215" s="15">
        <v>20</v>
      </c>
      <c r="AC215" s="15">
        <v>20</v>
      </c>
      <c r="AD215" s="15">
        <v>9.5</v>
      </c>
      <c r="AE215" s="15">
        <v>9.5</v>
      </c>
      <c r="AF215" s="15">
        <v>9.5</v>
      </c>
      <c r="AG215" s="15">
        <v>9.5</v>
      </c>
      <c r="AH215" s="15">
        <v>9.5</v>
      </c>
      <c r="AI215" s="15">
        <v>9.5</v>
      </c>
      <c r="AJ215" s="15">
        <v>9.5</v>
      </c>
      <c r="AK215" s="15">
        <v>9.5</v>
      </c>
      <c r="AL215" s="15">
        <v>9.5</v>
      </c>
      <c r="AM215" s="15">
        <v>9.5</v>
      </c>
      <c r="AN215" s="15">
        <v>9.5</v>
      </c>
      <c r="AO215" s="15">
        <v>9.5</v>
      </c>
      <c r="AP215" s="15">
        <v>9.5</v>
      </c>
      <c r="AQ215" s="15">
        <v>9.5</v>
      </c>
      <c r="AR215" s="15">
        <v>9.5</v>
      </c>
      <c r="AS215" s="15">
        <v>9.5</v>
      </c>
      <c r="AT215" s="15">
        <v>9.5</v>
      </c>
      <c r="AU215" s="15">
        <v>9.5</v>
      </c>
      <c r="AV215" s="15">
        <v>9.5</v>
      </c>
      <c r="AW215" s="15">
        <v>9.5</v>
      </c>
    </row>
    <row r="216" spans="1:49">
      <c r="A216" s="85" t="s">
        <v>3822</v>
      </c>
      <c r="B216" s="15" t="s">
        <v>3256</v>
      </c>
      <c r="C216" s="15">
        <v>1098</v>
      </c>
      <c r="D216" s="15">
        <v>165</v>
      </c>
      <c r="E216" s="15">
        <v>3</v>
      </c>
      <c r="F216" s="15">
        <v>4.0999999999999996</v>
      </c>
      <c r="G216" s="15">
        <v>151</v>
      </c>
      <c r="H216" s="15">
        <v>2303</v>
      </c>
      <c r="I216" s="15" t="s">
        <v>393</v>
      </c>
      <c r="J216" s="15">
        <v>46</v>
      </c>
      <c r="K216" s="15">
        <v>46</v>
      </c>
      <c r="L216" s="15">
        <v>46</v>
      </c>
      <c r="M216" s="15">
        <v>46</v>
      </c>
      <c r="N216" s="15">
        <v>46</v>
      </c>
      <c r="O216" s="15">
        <v>45</v>
      </c>
      <c r="P216" s="15">
        <v>45</v>
      </c>
      <c r="Q216" s="15">
        <v>45</v>
      </c>
      <c r="R216" s="15">
        <v>45</v>
      </c>
      <c r="S216" s="15">
        <v>45</v>
      </c>
      <c r="T216" s="15">
        <v>45</v>
      </c>
      <c r="U216" s="15">
        <v>45</v>
      </c>
      <c r="V216" s="15">
        <v>45</v>
      </c>
      <c r="W216" s="15">
        <v>45</v>
      </c>
      <c r="X216" s="15">
        <v>44</v>
      </c>
      <c r="Y216" s="15">
        <v>44</v>
      </c>
      <c r="Z216" s="15">
        <v>44</v>
      </c>
      <c r="AA216" s="15">
        <v>44</v>
      </c>
      <c r="AB216" s="15">
        <v>44</v>
      </c>
      <c r="AC216" s="15">
        <v>44</v>
      </c>
      <c r="AD216" s="15">
        <v>21.5</v>
      </c>
      <c r="AE216" s="15">
        <v>21.5</v>
      </c>
      <c r="AF216" s="15">
        <v>21.5</v>
      </c>
      <c r="AG216" s="15">
        <v>21.5</v>
      </c>
      <c r="AH216" s="15">
        <v>21.5</v>
      </c>
      <c r="AI216" s="15">
        <v>21.5</v>
      </c>
      <c r="AJ216" s="15">
        <v>21.5</v>
      </c>
      <c r="AK216" s="15">
        <v>21.5</v>
      </c>
      <c r="AL216" s="15">
        <v>21.5</v>
      </c>
      <c r="AM216" s="15">
        <v>21.5</v>
      </c>
      <c r="AN216" s="15">
        <v>21.5</v>
      </c>
      <c r="AO216" s="15">
        <v>21.5</v>
      </c>
      <c r="AP216" s="15">
        <v>21.5</v>
      </c>
      <c r="AQ216" s="15">
        <v>21.5</v>
      </c>
      <c r="AR216" s="15">
        <v>21</v>
      </c>
      <c r="AS216" s="15">
        <v>21</v>
      </c>
      <c r="AT216" s="15">
        <v>21</v>
      </c>
      <c r="AU216" s="15">
        <v>21</v>
      </c>
      <c r="AV216" s="15">
        <v>21</v>
      </c>
      <c r="AW216" s="15">
        <v>21</v>
      </c>
    </row>
    <row r="217" spans="1:49">
      <c r="A217" s="85" t="s">
        <v>3822</v>
      </c>
      <c r="B217" s="15" t="s">
        <v>3257</v>
      </c>
      <c r="C217" s="15">
        <v>645</v>
      </c>
      <c r="D217" s="15">
        <v>120</v>
      </c>
      <c r="E217" s="15">
        <v>3</v>
      </c>
      <c r="F217" s="15">
        <v>2.2999999999999998</v>
      </c>
      <c r="G217" s="15">
        <v>87</v>
      </c>
      <c r="H217" s="15">
        <v>2313</v>
      </c>
      <c r="I217" s="15" t="s">
        <v>393</v>
      </c>
      <c r="J217" s="15">
        <v>26</v>
      </c>
      <c r="K217" s="15">
        <v>26</v>
      </c>
      <c r="L217" s="15">
        <v>26</v>
      </c>
      <c r="M217" s="15">
        <v>26</v>
      </c>
      <c r="N217" s="15">
        <v>26</v>
      </c>
      <c r="O217" s="15">
        <v>26</v>
      </c>
      <c r="P217" s="15">
        <v>26</v>
      </c>
      <c r="Q217" s="15">
        <v>26</v>
      </c>
      <c r="R217" s="15">
        <v>26</v>
      </c>
      <c r="S217" s="15">
        <v>26</v>
      </c>
      <c r="T217" s="15">
        <v>26</v>
      </c>
      <c r="U217" s="15">
        <v>26</v>
      </c>
      <c r="V217" s="15">
        <v>26</v>
      </c>
      <c r="W217" s="15">
        <v>26</v>
      </c>
      <c r="X217" s="15">
        <v>22</v>
      </c>
      <c r="Y217" s="15">
        <v>22</v>
      </c>
      <c r="Z217" s="15">
        <v>22</v>
      </c>
      <c r="AA217" s="15">
        <v>22</v>
      </c>
      <c r="AB217" s="15">
        <v>18</v>
      </c>
      <c r="AC217" s="15">
        <v>18</v>
      </c>
      <c r="AD217" s="15">
        <v>12.5</v>
      </c>
      <c r="AE217" s="15">
        <v>12.5</v>
      </c>
      <c r="AF217" s="15">
        <v>12.5</v>
      </c>
      <c r="AG217" s="15">
        <v>12.5</v>
      </c>
      <c r="AH217" s="15">
        <v>12.5</v>
      </c>
      <c r="AI217" s="15">
        <v>12.5</v>
      </c>
      <c r="AJ217" s="15">
        <v>12.5</v>
      </c>
      <c r="AK217" s="15">
        <v>12.5</v>
      </c>
      <c r="AL217" s="15">
        <v>12.5</v>
      </c>
      <c r="AM217" s="15">
        <v>12.5</v>
      </c>
      <c r="AN217" s="15">
        <v>12.5</v>
      </c>
      <c r="AO217" s="15">
        <v>12.5</v>
      </c>
      <c r="AP217" s="15">
        <v>12.5</v>
      </c>
      <c r="AQ217" s="15">
        <v>12.5</v>
      </c>
      <c r="AR217" s="15">
        <v>10.5</v>
      </c>
      <c r="AS217" s="15">
        <v>10.5</v>
      </c>
      <c r="AT217" s="15">
        <v>10.5</v>
      </c>
      <c r="AU217" s="15">
        <v>10.5</v>
      </c>
      <c r="AV217" s="15">
        <v>8.5</v>
      </c>
      <c r="AW217" s="15">
        <v>8.5</v>
      </c>
    </row>
    <row r="218" spans="1:49">
      <c r="A218" s="85" t="s">
        <v>3822</v>
      </c>
      <c r="B218" s="15" t="s">
        <v>3258</v>
      </c>
      <c r="C218" s="15">
        <v>735</v>
      </c>
      <c r="D218" s="15">
        <v>60</v>
      </c>
      <c r="E218" s="15">
        <v>3</v>
      </c>
      <c r="F218" s="15">
        <v>3.1</v>
      </c>
      <c r="G218" s="15">
        <v>103</v>
      </c>
      <c r="H218" s="15">
        <v>2327</v>
      </c>
      <c r="I218" s="15" t="s">
        <v>393</v>
      </c>
      <c r="J218" s="15">
        <v>32</v>
      </c>
      <c r="K218" s="15">
        <v>32</v>
      </c>
      <c r="L218" s="15">
        <v>32</v>
      </c>
      <c r="M218" s="15">
        <v>32</v>
      </c>
      <c r="N218" s="15">
        <v>32</v>
      </c>
      <c r="O218" s="15">
        <v>32</v>
      </c>
      <c r="P218" s="15">
        <v>32</v>
      </c>
      <c r="Q218" s="15">
        <v>32</v>
      </c>
      <c r="R218" s="15">
        <v>32</v>
      </c>
      <c r="S218" s="15">
        <v>32</v>
      </c>
      <c r="T218" s="15">
        <v>32</v>
      </c>
      <c r="U218" s="15">
        <v>32</v>
      </c>
      <c r="V218" s="15">
        <v>32</v>
      </c>
      <c r="W218" s="15">
        <v>32</v>
      </c>
      <c r="X218" s="15">
        <v>32</v>
      </c>
      <c r="Y218" s="15">
        <v>32</v>
      </c>
      <c r="Z218" s="15">
        <v>32</v>
      </c>
      <c r="AA218" s="15">
        <v>32</v>
      </c>
      <c r="AB218" s="15">
        <v>32</v>
      </c>
      <c r="AC218" s="15">
        <v>32</v>
      </c>
      <c r="AD218" s="15">
        <v>15</v>
      </c>
      <c r="AE218" s="15">
        <v>15</v>
      </c>
      <c r="AF218" s="15">
        <v>15</v>
      </c>
      <c r="AG218" s="15">
        <v>15</v>
      </c>
      <c r="AH218" s="15">
        <v>15</v>
      </c>
      <c r="AI218" s="15">
        <v>15</v>
      </c>
      <c r="AJ218" s="15">
        <v>15</v>
      </c>
      <c r="AK218" s="15">
        <v>15</v>
      </c>
      <c r="AL218" s="15">
        <v>15</v>
      </c>
      <c r="AM218" s="15">
        <v>15</v>
      </c>
      <c r="AN218" s="15">
        <v>15</v>
      </c>
      <c r="AO218" s="15">
        <v>15</v>
      </c>
      <c r="AP218" s="15">
        <v>15</v>
      </c>
      <c r="AQ218" s="15">
        <v>15</v>
      </c>
      <c r="AR218" s="15">
        <v>15</v>
      </c>
      <c r="AS218" s="15">
        <v>15</v>
      </c>
      <c r="AT218" s="15">
        <v>15</v>
      </c>
      <c r="AU218" s="15">
        <v>15</v>
      </c>
      <c r="AV218" s="15">
        <v>15</v>
      </c>
      <c r="AW218" s="15">
        <v>15</v>
      </c>
    </row>
    <row r="219" spans="1:49">
      <c r="A219" s="85" t="s">
        <v>3822</v>
      </c>
      <c r="B219" s="15" t="s">
        <v>3259</v>
      </c>
      <c r="C219" s="15">
        <v>750</v>
      </c>
      <c r="D219" s="15">
        <v>80</v>
      </c>
      <c r="E219" s="15">
        <v>4</v>
      </c>
      <c r="F219" s="15">
        <v>3.8</v>
      </c>
      <c r="G219" s="15">
        <v>122</v>
      </c>
      <c r="H219" s="15">
        <v>2332</v>
      </c>
      <c r="I219" s="15" t="s">
        <v>3057</v>
      </c>
      <c r="J219" s="15">
        <v>32</v>
      </c>
      <c r="K219" s="15">
        <v>32</v>
      </c>
      <c r="L219" s="15">
        <v>32</v>
      </c>
      <c r="M219" s="15">
        <v>32</v>
      </c>
      <c r="N219" s="15">
        <v>32</v>
      </c>
      <c r="O219" s="15">
        <v>32</v>
      </c>
      <c r="P219" s="15">
        <v>32</v>
      </c>
      <c r="Q219" s="15">
        <v>32</v>
      </c>
      <c r="R219" s="15">
        <v>31</v>
      </c>
      <c r="S219" s="15">
        <v>31</v>
      </c>
      <c r="T219" s="15">
        <v>30</v>
      </c>
      <c r="U219" s="15">
        <v>30</v>
      </c>
      <c r="V219" s="15">
        <v>29</v>
      </c>
      <c r="W219" s="15">
        <v>29</v>
      </c>
      <c r="X219" s="15">
        <v>28</v>
      </c>
      <c r="Y219" s="15">
        <v>28</v>
      </c>
      <c r="Z219" s="15">
        <v>27</v>
      </c>
      <c r="AA219" s="15">
        <v>27</v>
      </c>
      <c r="AB219" s="15">
        <v>26</v>
      </c>
      <c r="AC219" s="15">
        <v>26</v>
      </c>
      <c r="AD219" s="15">
        <v>11.5</v>
      </c>
      <c r="AE219" s="15">
        <v>11.5</v>
      </c>
      <c r="AF219" s="15">
        <v>11.5</v>
      </c>
      <c r="AG219" s="15">
        <v>11.5</v>
      </c>
      <c r="AH219" s="15">
        <v>11.5</v>
      </c>
      <c r="AI219" s="15">
        <v>11.5</v>
      </c>
      <c r="AJ219" s="15">
        <v>11.5</v>
      </c>
      <c r="AK219" s="15">
        <v>11.5</v>
      </c>
      <c r="AL219" s="15">
        <v>11</v>
      </c>
      <c r="AM219" s="15">
        <v>11</v>
      </c>
      <c r="AN219" s="15">
        <v>11</v>
      </c>
      <c r="AO219" s="15">
        <v>11</v>
      </c>
      <c r="AP219" s="15">
        <v>10.5</v>
      </c>
      <c r="AQ219" s="15">
        <v>10.5</v>
      </c>
      <c r="AR219" s="15">
        <v>10</v>
      </c>
      <c r="AS219" s="15">
        <v>10</v>
      </c>
      <c r="AT219" s="15">
        <v>9.5</v>
      </c>
      <c r="AU219" s="15">
        <v>9.5</v>
      </c>
      <c r="AV219" s="15">
        <v>9</v>
      </c>
      <c r="AW219" s="15">
        <v>9</v>
      </c>
    </row>
    <row r="220" spans="1:49">
      <c r="A220" s="85" t="s">
        <v>3822</v>
      </c>
      <c r="B220" s="15" t="s">
        <v>3260</v>
      </c>
      <c r="C220" s="15">
        <v>470</v>
      </c>
      <c r="D220" s="15">
        <v>40</v>
      </c>
      <c r="E220" s="15">
        <v>2</v>
      </c>
      <c r="F220" s="15">
        <v>2.6</v>
      </c>
      <c r="G220" s="15">
        <v>44</v>
      </c>
      <c r="H220" s="15">
        <v>2334</v>
      </c>
      <c r="I220" s="15" t="s">
        <v>395</v>
      </c>
      <c r="J220" s="15">
        <v>20</v>
      </c>
      <c r="K220" s="15">
        <v>20</v>
      </c>
      <c r="L220" s="15">
        <v>20</v>
      </c>
      <c r="M220" s="15">
        <v>20</v>
      </c>
      <c r="N220" s="15">
        <v>20</v>
      </c>
      <c r="O220" s="15">
        <v>20</v>
      </c>
      <c r="P220" s="15">
        <v>20</v>
      </c>
      <c r="Q220" s="15">
        <v>20</v>
      </c>
      <c r="R220" s="15">
        <v>20</v>
      </c>
      <c r="S220" s="15">
        <v>20</v>
      </c>
      <c r="T220" s="15">
        <v>20</v>
      </c>
      <c r="U220" s="15">
        <v>19</v>
      </c>
      <c r="V220" s="15">
        <v>19</v>
      </c>
      <c r="W220" s="15">
        <v>19</v>
      </c>
      <c r="X220" s="15">
        <v>19</v>
      </c>
      <c r="Y220" s="15">
        <v>19</v>
      </c>
      <c r="Z220" s="15">
        <v>19</v>
      </c>
      <c r="AA220" s="15">
        <v>19</v>
      </c>
      <c r="AB220" s="15">
        <v>19</v>
      </c>
      <c r="AC220" s="15">
        <v>19</v>
      </c>
      <c r="AD220" s="15">
        <v>14</v>
      </c>
      <c r="AE220" s="15">
        <v>14</v>
      </c>
      <c r="AF220" s="15">
        <v>14</v>
      </c>
      <c r="AG220" s="15">
        <v>14</v>
      </c>
      <c r="AH220" s="15">
        <v>14</v>
      </c>
      <c r="AI220" s="15">
        <v>14</v>
      </c>
      <c r="AJ220" s="15">
        <v>14</v>
      </c>
      <c r="AK220" s="15">
        <v>14</v>
      </c>
      <c r="AL220" s="15">
        <v>14</v>
      </c>
      <c r="AM220" s="15">
        <v>14</v>
      </c>
      <c r="AN220" s="15">
        <v>14</v>
      </c>
      <c r="AO220" s="15">
        <v>13.5</v>
      </c>
      <c r="AP220" s="15">
        <v>13.5</v>
      </c>
      <c r="AQ220" s="15">
        <v>13.5</v>
      </c>
      <c r="AR220" s="15">
        <v>13.5</v>
      </c>
      <c r="AS220" s="15">
        <v>13.5</v>
      </c>
      <c r="AT220" s="15">
        <v>13.5</v>
      </c>
      <c r="AU220" s="15">
        <v>13.5</v>
      </c>
      <c r="AV220" s="15">
        <v>13.5</v>
      </c>
      <c r="AW220" s="15">
        <v>13.5</v>
      </c>
    </row>
    <row r="221" spans="1:49">
      <c r="A221" s="85" t="s">
        <v>3822</v>
      </c>
      <c r="B221" s="15" t="s">
        <v>3261</v>
      </c>
      <c r="C221" s="15">
        <v>750</v>
      </c>
      <c r="D221" s="15">
        <v>60</v>
      </c>
      <c r="E221" s="15">
        <v>2</v>
      </c>
      <c r="F221" s="15">
        <v>3.4</v>
      </c>
      <c r="G221" s="15">
        <v>72</v>
      </c>
      <c r="H221" s="15">
        <v>2335</v>
      </c>
      <c r="I221" s="15" t="s">
        <v>395</v>
      </c>
      <c r="J221" s="15">
        <v>32</v>
      </c>
      <c r="K221" s="15">
        <v>32</v>
      </c>
      <c r="L221" s="15">
        <v>32</v>
      </c>
      <c r="M221" s="15">
        <v>32</v>
      </c>
      <c r="N221" s="15">
        <v>32</v>
      </c>
      <c r="O221" s="15">
        <v>32</v>
      </c>
      <c r="P221" s="15">
        <v>32</v>
      </c>
      <c r="Q221" s="15">
        <v>31</v>
      </c>
      <c r="R221" s="15">
        <v>31</v>
      </c>
      <c r="S221" s="15">
        <v>31</v>
      </c>
      <c r="T221" s="15">
        <v>31</v>
      </c>
      <c r="U221" s="15">
        <v>31</v>
      </c>
      <c r="V221" s="15">
        <v>31</v>
      </c>
      <c r="W221" s="15">
        <v>31</v>
      </c>
      <c r="X221" s="15">
        <v>31</v>
      </c>
      <c r="Y221" s="15">
        <v>31</v>
      </c>
      <c r="Z221" s="15">
        <v>31</v>
      </c>
      <c r="AA221" s="15">
        <v>31</v>
      </c>
      <c r="AB221" s="15">
        <v>31</v>
      </c>
      <c r="AC221" s="15">
        <v>30</v>
      </c>
      <c r="AD221" s="15">
        <v>23</v>
      </c>
      <c r="AE221" s="15">
        <v>23</v>
      </c>
      <c r="AF221" s="15">
        <v>23</v>
      </c>
      <c r="AG221" s="15">
        <v>23</v>
      </c>
      <c r="AH221" s="15">
        <v>23</v>
      </c>
      <c r="AI221" s="15">
        <v>23</v>
      </c>
      <c r="AJ221" s="15">
        <v>23</v>
      </c>
      <c r="AK221" s="15">
        <v>22</v>
      </c>
      <c r="AL221" s="15">
        <v>22</v>
      </c>
      <c r="AM221" s="15">
        <v>22</v>
      </c>
      <c r="AN221" s="15">
        <v>22</v>
      </c>
      <c r="AO221" s="15">
        <v>22</v>
      </c>
      <c r="AP221" s="15">
        <v>22</v>
      </c>
      <c r="AQ221" s="15">
        <v>22</v>
      </c>
      <c r="AR221" s="15">
        <v>22</v>
      </c>
      <c r="AS221" s="15">
        <v>22</v>
      </c>
      <c r="AT221" s="15">
        <v>22</v>
      </c>
      <c r="AU221" s="15">
        <v>22</v>
      </c>
      <c r="AV221" s="15">
        <v>22</v>
      </c>
      <c r="AW221" s="15">
        <v>21.5</v>
      </c>
    </row>
    <row r="222" spans="1:49">
      <c r="A222" s="85" t="s">
        <v>3822</v>
      </c>
      <c r="B222" s="15" t="s">
        <v>3262</v>
      </c>
      <c r="C222" s="15">
        <v>790</v>
      </c>
      <c r="D222" s="15">
        <v>80</v>
      </c>
      <c r="E222" s="15">
        <v>4</v>
      </c>
      <c r="F222" s="15">
        <v>2.9</v>
      </c>
      <c r="G222" s="15">
        <v>152</v>
      </c>
      <c r="H222" s="15">
        <v>2337</v>
      </c>
      <c r="I222" s="15" t="s">
        <v>3057</v>
      </c>
      <c r="J222" s="15">
        <v>34</v>
      </c>
      <c r="K222" s="15">
        <v>34</v>
      </c>
      <c r="L222" s="15">
        <v>33</v>
      </c>
      <c r="M222" s="15">
        <v>33</v>
      </c>
      <c r="N222" s="15">
        <v>33</v>
      </c>
      <c r="O222" s="15">
        <v>33</v>
      </c>
      <c r="P222" s="15">
        <v>32</v>
      </c>
      <c r="Q222" s="15">
        <v>32</v>
      </c>
      <c r="R222" s="15">
        <v>32</v>
      </c>
      <c r="S222" s="15">
        <v>32</v>
      </c>
      <c r="T222" s="15">
        <v>31</v>
      </c>
      <c r="U222" s="15">
        <v>31</v>
      </c>
      <c r="V222" s="15">
        <v>31</v>
      </c>
      <c r="W222" s="15">
        <v>31</v>
      </c>
      <c r="X222" s="15">
        <v>30</v>
      </c>
      <c r="Y222" s="15">
        <v>30</v>
      </c>
      <c r="Z222" s="15">
        <v>30</v>
      </c>
      <c r="AA222" s="15">
        <v>30</v>
      </c>
      <c r="AB222" s="15">
        <v>29</v>
      </c>
      <c r="AC222" s="15">
        <v>29</v>
      </c>
      <c r="AD222" s="15">
        <v>12</v>
      </c>
      <c r="AE222" s="15">
        <v>12</v>
      </c>
      <c r="AF222" s="15">
        <v>12</v>
      </c>
      <c r="AG222" s="15">
        <v>12</v>
      </c>
      <c r="AH222" s="15">
        <v>12</v>
      </c>
      <c r="AI222" s="15">
        <v>12</v>
      </c>
      <c r="AJ222" s="15">
        <v>11.5</v>
      </c>
      <c r="AK222" s="15">
        <v>11.5</v>
      </c>
      <c r="AL222" s="15">
        <v>11.5</v>
      </c>
      <c r="AM222" s="15">
        <v>11.5</v>
      </c>
      <c r="AN222" s="15">
        <v>11</v>
      </c>
      <c r="AO222" s="15">
        <v>11</v>
      </c>
      <c r="AP222" s="15">
        <v>11</v>
      </c>
      <c r="AQ222" s="15">
        <v>11</v>
      </c>
      <c r="AR222" s="15">
        <v>11</v>
      </c>
      <c r="AS222" s="15">
        <v>11</v>
      </c>
      <c r="AT222" s="15">
        <v>11</v>
      </c>
      <c r="AU222" s="15">
        <v>11</v>
      </c>
      <c r="AV222" s="15">
        <v>10.5</v>
      </c>
      <c r="AW222" s="15">
        <v>10.5</v>
      </c>
    </row>
    <row r="223" spans="1:49">
      <c r="A223" s="85" t="s">
        <v>3822</v>
      </c>
      <c r="B223" s="15" t="s">
        <v>3263</v>
      </c>
      <c r="C223" s="15">
        <v>850</v>
      </c>
      <c r="D223" s="15">
        <v>80</v>
      </c>
      <c r="E223" s="15">
        <v>3</v>
      </c>
      <c r="F223" s="15">
        <v>2.8</v>
      </c>
      <c r="G223" s="15">
        <v>123</v>
      </c>
      <c r="H223" s="15">
        <v>2340</v>
      </c>
      <c r="I223" s="15" t="s">
        <v>393</v>
      </c>
      <c r="J223" s="15">
        <v>36</v>
      </c>
      <c r="K223" s="15">
        <v>35</v>
      </c>
      <c r="L223" s="15">
        <v>36</v>
      </c>
      <c r="M223" s="15">
        <v>36</v>
      </c>
      <c r="N223" s="15">
        <v>36</v>
      </c>
      <c r="O223" s="15">
        <v>35</v>
      </c>
      <c r="P223" s="15">
        <v>36</v>
      </c>
      <c r="Q223" s="15">
        <v>36</v>
      </c>
      <c r="R223" s="15">
        <v>36</v>
      </c>
      <c r="S223" s="15">
        <v>35</v>
      </c>
      <c r="T223" s="15">
        <v>36</v>
      </c>
      <c r="U223" s="15">
        <v>36</v>
      </c>
      <c r="V223" s="15">
        <v>36</v>
      </c>
      <c r="W223" s="15">
        <v>35</v>
      </c>
      <c r="X223" s="15">
        <v>36</v>
      </c>
      <c r="Y223" s="15">
        <v>36</v>
      </c>
      <c r="Z223" s="15">
        <v>35</v>
      </c>
      <c r="AA223" s="15">
        <v>35</v>
      </c>
      <c r="AB223" s="15">
        <v>34</v>
      </c>
      <c r="AC223" s="15">
        <v>34</v>
      </c>
      <c r="AD223" s="15">
        <v>17</v>
      </c>
      <c r="AE223" s="15">
        <v>16.5</v>
      </c>
      <c r="AF223" s="15">
        <v>17</v>
      </c>
      <c r="AG223" s="15">
        <v>17</v>
      </c>
      <c r="AH223" s="15">
        <v>17</v>
      </c>
      <c r="AI223" s="15">
        <v>16.5</v>
      </c>
      <c r="AJ223" s="15">
        <v>17</v>
      </c>
      <c r="AK223" s="15">
        <v>17</v>
      </c>
      <c r="AL223" s="15">
        <v>17</v>
      </c>
      <c r="AM223" s="15">
        <v>16.5</v>
      </c>
      <c r="AN223" s="15">
        <v>17</v>
      </c>
      <c r="AO223" s="15">
        <v>17</v>
      </c>
      <c r="AP223" s="15">
        <v>17</v>
      </c>
      <c r="AQ223" s="15">
        <v>16.5</v>
      </c>
      <c r="AR223" s="15">
        <v>17</v>
      </c>
      <c r="AS223" s="15">
        <v>17</v>
      </c>
      <c r="AT223" s="15">
        <v>16.5</v>
      </c>
      <c r="AU223" s="15">
        <v>16.5</v>
      </c>
      <c r="AV223" s="15">
        <v>16</v>
      </c>
      <c r="AW223" s="15">
        <v>16</v>
      </c>
    </row>
    <row r="224" spans="1:49">
      <c r="A224" s="85" t="s">
        <v>3822</v>
      </c>
      <c r="B224" s="15" t="s">
        <v>3264</v>
      </c>
      <c r="C224" s="15">
        <v>1190</v>
      </c>
      <c r="D224" s="15">
        <v>120</v>
      </c>
      <c r="E224" s="15">
        <v>3</v>
      </c>
      <c r="F224" s="15">
        <v>4.3</v>
      </c>
      <c r="G224" s="15">
        <v>159</v>
      </c>
      <c r="H224" s="15">
        <v>2341</v>
      </c>
      <c r="I224" s="15" t="s">
        <v>393</v>
      </c>
      <c r="J224" s="15">
        <v>50</v>
      </c>
      <c r="K224" s="15">
        <v>50</v>
      </c>
      <c r="L224" s="15">
        <v>50</v>
      </c>
      <c r="M224" s="15">
        <v>50</v>
      </c>
      <c r="N224" s="15">
        <v>50</v>
      </c>
      <c r="O224" s="15">
        <v>50</v>
      </c>
      <c r="P224" s="15">
        <v>50</v>
      </c>
      <c r="Q224" s="15">
        <v>50</v>
      </c>
      <c r="R224" s="15">
        <v>50</v>
      </c>
      <c r="S224" s="15">
        <v>50</v>
      </c>
      <c r="T224" s="15">
        <v>50</v>
      </c>
      <c r="U224" s="15">
        <v>50</v>
      </c>
      <c r="V224" s="15">
        <v>50</v>
      </c>
      <c r="W224" s="15">
        <v>50</v>
      </c>
      <c r="X224" s="15">
        <v>49</v>
      </c>
      <c r="Y224" s="15">
        <v>49</v>
      </c>
      <c r="Z224" s="15">
        <v>49</v>
      </c>
      <c r="AA224" s="15">
        <v>48</v>
      </c>
      <c r="AB224" s="15">
        <v>48</v>
      </c>
      <c r="AC224" s="15">
        <v>47</v>
      </c>
      <c r="AD224" s="15">
        <v>24</v>
      </c>
      <c r="AE224" s="15">
        <v>24</v>
      </c>
      <c r="AF224" s="15">
        <v>24</v>
      </c>
      <c r="AG224" s="15">
        <v>24</v>
      </c>
      <c r="AH224" s="15">
        <v>24</v>
      </c>
      <c r="AI224" s="15">
        <v>24</v>
      </c>
      <c r="AJ224" s="15">
        <v>24</v>
      </c>
      <c r="AK224" s="15">
        <v>24</v>
      </c>
      <c r="AL224" s="15">
        <v>24</v>
      </c>
      <c r="AM224" s="15">
        <v>24</v>
      </c>
      <c r="AN224" s="15">
        <v>24</v>
      </c>
      <c r="AO224" s="15">
        <v>24</v>
      </c>
      <c r="AP224" s="15">
        <v>24</v>
      </c>
      <c r="AQ224" s="15">
        <v>24</v>
      </c>
      <c r="AR224" s="15">
        <v>23.5</v>
      </c>
      <c r="AS224" s="15">
        <v>23.5</v>
      </c>
      <c r="AT224" s="15">
        <v>23.5</v>
      </c>
      <c r="AU224" s="15">
        <v>23</v>
      </c>
      <c r="AV224" s="15">
        <v>23</v>
      </c>
      <c r="AW224" s="15">
        <v>22.5</v>
      </c>
    </row>
    <row r="225" spans="1:49">
      <c r="A225" s="15" t="s">
        <v>4001</v>
      </c>
      <c r="B225" s="15" t="s">
        <v>3265</v>
      </c>
      <c r="C225" s="15">
        <v>231</v>
      </c>
      <c r="D225" s="15">
        <v>20</v>
      </c>
      <c r="E225" s="15">
        <v>1</v>
      </c>
      <c r="F225" s="15">
        <v>1.1000000000000001</v>
      </c>
      <c r="G225" s="15">
        <v>4</v>
      </c>
      <c r="H225" s="15">
        <v>2240</v>
      </c>
      <c r="I225" s="15" t="s">
        <v>397</v>
      </c>
      <c r="J225" s="15">
        <v>10</v>
      </c>
      <c r="K225" s="15">
        <v>10</v>
      </c>
      <c r="L225" s="15">
        <v>10</v>
      </c>
      <c r="M225" s="15">
        <v>9</v>
      </c>
      <c r="N225" s="15">
        <v>9</v>
      </c>
      <c r="O225" s="15">
        <v>9</v>
      </c>
      <c r="P225" s="15">
        <v>9</v>
      </c>
      <c r="Q225" s="15">
        <v>8</v>
      </c>
      <c r="R225" s="15">
        <v>8</v>
      </c>
      <c r="S225" s="15">
        <v>8</v>
      </c>
      <c r="T225" s="15">
        <v>8</v>
      </c>
      <c r="U225" s="15">
        <v>7</v>
      </c>
      <c r="V225" s="15">
        <v>7</v>
      </c>
      <c r="W225" s="15">
        <v>7</v>
      </c>
      <c r="X225" s="15">
        <v>7</v>
      </c>
      <c r="Y225" s="15">
        <v>6</v>
      </c>
      <c r="Z225" s="15">
        <v>6</v>
      </c>
      <c r="AA225" s="15">
        <v>6</v>
      </c>
      <c r="AB225" s="15">
        <v>6</v>
      </c>
      <c r="AC225" s="15">
        <v>5</v>
      </c>
      <c r="AD225" s="15">
        <v>14</v>
      </c>
      <c r="AE225" s="15">
        <v>14</v>
      </c>
      <c r="AF225" s="15">
        <v>14</v>
      </c>
      <c r="AG225" s="15">
        <v>13</v>
      </c>
      <c r="AH225" s="15">
        <v>13</v>
      </c>
      <c r="AI225" s="15">
        <v>13</v>
      </c>
      <c r="AJ225" s="15">
        <v>13</v>
      </c>
      <c r="AK225" s="15">
        <v>11.5</v>
      </c>
      <c r="AL225" s="15">
        <v>11.5</v>
      </c>
      <c r="AM225" s="15">
        <v>11.5</v>
      </c>
      <c r="AN225" s="15">
        <v>11.5</v>
      </c>
      <c r="AO225" s="15">
        <v>10</v>
      </c>
      <c r="AP225" s="15">
        <v>10</v>
      </c>
      <c r="AQ225" s="15">
        <v>10</v>
      </c>
      <c r="AR225" s="15">
        <v>10</v>
      </c>
      <c r="AS225" s="15">
        <v>8.5</v>
      </c>
      <c r="AT225" s="15">
        <v>8.5</v>
      </c>
      <c r="AU225" s="15">
        <v>8.5</v>
      </c>
      <c r="AV225" s="15">
        <v>8.5</v>
      </c>
      <c r="AW225" s="15">
        <v>7</v>
      </c>
    </row>
    <row r="226" spans="1:49">
      <c r="A226" s="88" t="s">
        <v>4001</v>
      </c>
      <c r="B226" s="15" t="s">
        <v>3266</v>
      </c>
      <c r="C226" s="15">
        <v>239</v>
      </c>
      <c r="D226" s="15">
        <v>30</v>
      </c>
      <c r="E226" s="15">
        <v>2</v>
      </c>
      <c r="F226" s="15">
        <v>1.9</v>
      </c>
      <c r="G226" s="15">
        <v>8</v>
      </c>
      <c r="H226" s="15">
        <v>2247</v>
      </c>
      <c r="I226" s="15" t="s">
        <v>395</v>
      </c>
      <c r="J226" s="15">
        <v>10</v>
      </c>
      <c r="K226" s="15">
        <v>10</v>
      </c>
      <c r="L226" s="15">
        <v>10</v>
      </c>
      <c r="M226" s="15">
        <v>9</v>
      </c>
      <c r="N226" s="15">
        <v>9</v>
      </c>
      <c r="O226" s="15">
        <v>9</v>
      </c>
      <c r="P226" s="15">
        <v>9</v>
      </c>
      <c r="Q226" s="15">
        <v>8</v>
      </c>
      <c r="R226" s="15">
        <v>8</v>
      </c>
      <c r="S226" s="15">
        <v>8</v>
      </c>
      <c r="T226" s="15">
        <v>8</v>
      </c>
      <c r="U226" s="15">
        <v>7</v>
      </c>
      <c r="V226" s="15">
        <v>7</v>
      </c>
      <c r="W226" s="15">
        <v>7</v>
      </c>
      <c r="X226" s="15">
        <v>7</v>
      </c>
      <c r="Y226" s="15">
        <v>6</v>
      </c>
      <c r="Z226" s="15">
        <v>6</v>
      </c>
      <c r="AA226" s="15">
        <v>6</v>
      </c>
      <c r="AB226" s="15">
        <v>6</v>
      </c>
      <c r="AC226" s="15">
        <v>5</v>
      </c>
      <c r="AD226" s="15">
        <v>7</v>
      </c>
      <c r="AE226" s="15">
        <v>7</v>
      </c>
      <c r="AF226" s="15">
        <v>7</v>
      </c>
      <c r="AG226" s="15">
        <v>6.5</v>
      </c>
      <c r="AH226" s="15">
        <v>6.5</v>
      </c>
      <c r="AI226" s="15">
        <v>6.5</v>
      </c>
      <c r="AJ226" s="15">
        <v>6.5</v>
      </c>
      <c r="AK226" s="15">
        <v>6</v>
      </c>
      <c r="AL226" s="15">
        <v>6</v>
      </c>
      <c r="AM226" s="15">
        <v>6</v>
      </c>
      <c r="AN226" s="15">
        <v>6</v>
      </c>
      <c r="AO226" s="15">
        <v>5</v>
      </c>
      <c r="AP226" s="15">
        <v>5</v>
      </c>
      <c r="AQ226" s="15">
        <v>5</v>
      </c>
      <c r="AR226" s="15">
        <v>5</v>
      </c>
      <c r="AS226" s="15">
        <v>4</v>
      </c>
      <c r="AT226" s="15">
        <v>4</v>
      </c>
      <c r="AU226" s="15">
        <v>4</v>
      </c>
      <c r="AV226" s="15">
        <v>4</v>
      </c>
      <c r="AW226" s="15">
        <v>3.5</v>
      </c>
    </row>
    <row r="227" spans="1:49">
      <c r="A227" s="88" t="s">
        <v>4001</v>
      </c>
      <c r="B227" s="15" t="s">
        <v>3267</v>
      </c>
      <c r="C227" s="15">
        <v>302</v>
      </c>
      <c r="D227" s="15">
        <v>30</v>
      </c>
      <c r="E227" s="15">
        <v>3</v>
      </c>
      <c r="F227" s="15">
        <v>1.7</v>
      </c>
      <c r="G227" s="15">
        <v>15</v>
      </c>
      <c r="H227" s="15">
        <v>2248</v>
      </c>
      <c r="I227" s="15" t="s">
        <v>393</v>
      </c>
      <c r="J227" s="15">
        <v>13</v>
      </c>
      <c r="K227" s="15">
        <v>13</v>
      </c>
      <c r="L227" s="15">
        <v>12</v>
      </c>
      <c r="M227" s="15">
        <v>12</v>
      </c>
      <c r="N227" s="15">
        <v>12</v>
      </c>
      <c r="O227" s="15">
        <v>11</v>
      </c>
      <c r="P227" s="15">
        <v>11</v>
      </c>
      <c r="Q227" s="15">
        <v>11</v>
      </c>
      <c r="R227" s="15">
        <v>10</v>
      </c>
      <c r="S227" s="15">
        <v>10</v>
      </c>
      <c r="T227" s="15">
        <v>10</v>
      </c>
      <c r="U227" s="15">
        <v>9</v>
      </c>
      <c r="V227" s="15">
        <v>9</v>
      </c>
      <c r="W227" s="15">
        <v>9</v>
      </c>
      <c r="X227" s="15">
        <v>8</v>
      </c>
      <c r="Y227" s="15">
        <v>8</v>
      </c>
      <c r="Z227" s="15">
        <v>8</v>
      </c>
      <c r="AA227" s="15">
        <v>7</v>
      </c>
      <c r="AB227" s="15">
        <v>7</v>
      </c>
      <c r="AC227" s="15">
        <v>7</v>
      </c>
      <c r="AD227" s="15">
        <v>6</v>
      </c>
      <c r="AE227" s="15">
        <v>6</v>
      </c>
      <c r="AF227" s="15">
        <v>6</v>
      </c>
      <c r="AG227" s="15">
        <v>6</v>
      </c>
      <c r="AH227" s="15">
        <v>6</v>
      </c>
      <c r="AI227" s="15">
        <v>5</v>
      </c>
      <c r="AJ227" s="15">
        <v>5</v>
      </c>
      <c r="AK227" s="15">
        <v>5</v>
      </c>
      <c r="AL227" s="15">
        <v>5</v>
      </c>
      <c r="AM227" s="15">
        <v>5</v>
      </c>
      <c r="AN227" s="15">
        <v>5</v>
      </c>
      <c r="AO227" s="15">
        <v>4</v>
      </c>
      <c r="AP227" s="15">
        <v>4</v>
      </c>
      <c r="AQ227" s="15">
        <v>4</v>
      </c>
      <c r="AR227" s="15">
        <v>4</v>
      </c>
      <c r="AS227" s="15">
        <v>4</v>
      </c>
      <c r="AT227" s="15">
        <v>4</v>
      </c>
      <c r="AU227" s="15">
        <v>3.5</v>
      </c>
      <c r="AV227" s="15">
        <v>3.5</v>
      </c>
      <c r="AW227" s="15">
        <v>3.5</v>
      </c>
    </row>
    <row r="228" spans="1:49">
      <c r="A228" s="88" t="s">
        <v>4001</v>
      </c>
      <c r="B228" s="15" t="s">
        <v>3268</v>
      </c>
      <c r="C228" s="15">
        <v>326</v>
      </c>
      <c r="D228" s="15">
        <v>55</v>
      </c>
      <c r="E228" s="15">
        <v>1</v>
      </c>
      <c r="F228" s="15">
        <v>1.9</v>
      </c>
      <c r="G228" s="15">
        <v>6</v>
      </c>
      <c r="H228" s="15">
        <v>2250</v>
      </c>
      <c r="I228" s="15" t="s">
        <v>397</v>
      </c>
      <c r="J228" s="15">
        <v>14</v>
      </c>
      <c r="K228" s="15">
        <v>14</v>
      </c>
      <c r="L228" s="15">
        <v>13</v>
      </c>
      <c r="M228" s="15">
        <v>13</v>
      </c>
      <c r="N228" s="15">
        <v>13</v>
      </c>
      <c r="O228" s="15">
        <v>12</v>
      </c>
      <c r="P228" s="15">
        <v>12</v>
      </c>
      <c r="Q228" s="15">
        <v>12</v>
      </c>
      <c r="R228" s="15">
        <v>11</v>
      </c>
      <c r="S228" s="15">
        <v>11</v>
      </c>
      <c r="T228" s="15">
        <v>11</v>
      </c>
      <c r="U228" s="15">
        <v>10</v>
      </c>
      <c r="V228" s="15">
        <v>10</v>
      </c>
      <c r="W228" s="15">
        <v>9</v>
      </c>
      <c r="X228" s="15">
        <v>9</v>
      </c>
      <c r="Y228" s="15">
        <v>9</v>
      </c>
      <c r="Z228" s="15">
        <v>8</v>
      </c>
      <c r="AA228" s="15">
        <v>8</v>
      </c>
      <c r="AB228" s="15">
        <v>8</v>
      </c>
      <c r="AC228" s="15">
        <v>7</v>
      </c>
      <c r="AD228" s="15">
        <v>20</v>
      </c>
      <c r="AE228" s="15">
        <v>20</v>
      </c>
      <c r="AF228" s="15">
        <v>18.5</v>
      </c>
      <c r="AG228" s="15">
        <v>18.5</v>
      </c>
      <c r="AH228" s="15">
        <v>18.5</v>
      </c>
      <c r="AI228" s="15">
        <v>17</v>
      </c>
      <c r="AJ228" s="15">
        <v>17</v>
      </c>
      <c r="AK228" s="15">
        <v>17</v>
      </c>
      <c r="AL228" s="15">
        <v>16</v>
      </c>
      <c r="AM228" s="15">
        <v>16</v>
      </c>
      <c r="AN228" s="15">
        <v>16</v>
      </c>
      <c r="AO228" s="15">
        <v>14</v>
      </c>
      <c r="AP228" s="15">
        <v>14</v>
      </c>
      <c r="AQ228" s="15">
        <v>13</v>
      </c>
      <c r="AR228" s="15">
        <v>13</v>
      </c>
      <c r="AS228" s="15">
        <v>13</v>
      </c>
      <c r="AT228" s="15">
        <v>11.5</v>
      </c>
      <c r="AU228" s="15">
        <v>11.5</v>
      </c>
      <c r="AV228" s="15">
        <v>11.5</v>
      </c>
      <c r="AW228" s="15">
        <v>10</v>
      </c>
    </row>
    <row r="229" spans="1:49">
      <c r="A229" s="88" t="s">
        <v>4001</v>
      </c>
      <c r="B229" s="15" t="s">
        <v>3269</v>
      </c>
      <c r="C229" s="15">
        <v>277</v>
      </c>
      <c r="D229" s="15">
        <v>30</v>
      </c>
      <c r="E229" s="15">
        <v>2</v>
      </c>
      <c r="F229" s="15">
        <v>1.4</v>
      </c>
      <c r="G229" s="15">
        <v>9</v>
      </c>
      <c r="H229" s="15">
        <v>2253</v>
      </c>
      <c r="I229" s="15" t="s">
        <v>395</v>
      </c>
      <c r="J229" s="15">
        <v>12</v>
      </c>
      <c r="K229" s="15">
        <v>12</v>
      </c>
      <c r="L229" s="15">
        <v>11</v>
      </c>
      <c r="M229" s="15">
        <v>11</v>
      </c>
      <c r="N229" s="15">
        <v>11</v>
      </c>
      <c r="O229" s="15">
        <v>11</v>
      </c>
      <c r="P229" s="15">
        <v>10</v>
      </c>
      <c r="Q229" s="15">
        <v>10</v>
      </c>
      <c r="R229" s="15">
        <v>10</v>
      </c>
      <c r="S229" s="15">
        <v>9</v>
      </c>
      <c r="T229" s="15">
        <v>9</v>
      </c>
      <c r="U229" s="15">
        <v>9</v>
      </c>
      <c r="V229" s="15">
        <v>8</v>
      </c>
      <c r="W229" s="15">
        <v>8</v>
      </c>
      <c r="X229" s="15">
        <v>8</v>
      </c>
      <c r="Y229" s="15">
        <v>7</v>
      </c>
      <c r="Z229" s="15">
        <v>7</v>
      </c>
      <c r="AA229" s="15">
        <v>7</v>
      </c>
      <c r="AB229" s="15">
        <v>7</v>
      </c>
      <c r="AC229" s="15">
        <v>6</v>
      </c>
      <c r="AD229" s="15">
        <v>8.5</v>
      </c>
      <c r="AE229" s="15">
        <v>8.5</v>
      </c>
      <c r="AF229" s="15">
        <v>8</v>
      </c>
      <c r="AG229" s="15">
        <v>8</v>
      </c>
      <c r="AH229" s="15">
        <v>8</v>
      </c>
      <c r="AI229" s="15">
        <v>8</v>
      </c>
      <c r="AJ229" s="15">
        <v>7</v>
      </c>
      <c r="AK229" s="15">
        <v>7</v>
      </c>
      <c r="AL229" s="15">
        <v>7</v>
      </c>
      <c r="AM229" s="15">
        <v>6.5</v>
      </c>
      <c r="AN229" s="15">
        <v>6.5</v>
      </c>
      <c r="AO229" s="15">
        <v>6.5</v>
      </c>
      <c r="AP229" s="15">
        <v>6</v>
      </c>
      <c r="AQ229" s="15">
        <v>6</v>
      </c>
      <c r="AR229" s="15">
        <v>6</v>
      </c>
      <c r="AS229" s="15">
        <v>5</v>
      </c>
      <c r="AT229" s="15">
        <v>5</v>
      </c>
      <c r="AU229" s="15">
        <v>5</v>
      </c>
      <c r="AV229" s="15">
        <v>5</v>
      </c>
      <c r="AW229" s="15">
        <v>4</v>
      </c>
    </row>
    <row r="230" spans="1:49">
      <c r="A230" s="88" t="s">
        <v>4001</v>
      </c>
      <c r="B230" s="15" t="s">
        <v>3270</v>
      </c>
      <c r="C230" s="15">
        <v>356</v>
      </c>
      <c r="D230" s="15">
        <v>55</v>
      </c>
      <c r="E230" s="15">
        <v>3</v>
      </c>
      <c r="F230" s="15">
        <v>2.7</v>
      </c>
      <c r="G230" s="15">
        <v>17</v>
      </c>
      <c r="H230" s="15">
        <v>2255</v>
      </c>
      <c r="I230" s="15" t="s">
        <v>393</v>
      </c>
      <c r="J230" s="15">
        <v>15</v>
      </c>
      <c r="K230" s="15">
        <v>15</v>
      </c>
      <c r="L230" s="15">
        <v>14</v>
      </c>
      <c r="M230" s="15">
        <v>14</v>
      </c>
      <c r="N230" s="15">
        <v>14</v>
      </c>
      <c r="O230" s="15">
        <v>13</v>
      </c>
      <c r="P230" s="15">
        <v>13</v>
      </c>
      <c r="Q230" s="15">
        <v>12</v>
      </c>
      <c r="R230" s="15">
        <v>12</v>
      </c>
      <c r="S230" s="15">
        <v>12</v>
      </c>
      <c r="T230" s="15">
        <v>11</v>
      </c>
      <c r="U230" s="15">
        <v>11</v>
      </c>
      <c r="V230" s="15">
        <v>11</v>
      </c>
      <c r="W230" s="15">
        <v>10</v>
      </c>
      <c r="X230" s="15">
        <v>10</v>
      </c>
      <c r="Y230" s="15">
        <v>9</v>
      </c>
      <c r="Z230" s="15">
        <v>9</v>
      </c>
      <c r="AA230" s="15">
        <v>9</v>
      </c>
      <c r="AB230" s="15">
        <v>8</v>
      </c>
      <c r="AC230" s="15">
        <v>8</v>
      </c>
      <c r="AD230" s="15">
        <v>7</v>
      </c>
      <c r="AE230" s="15">
        <v>7</v>
      </c>
      <c r="AF230" s="15">
        <v>6.5</v>
      </c>
      <c r="AG230" s="15">
        <v>6.5</v>
      </c>
      <c r="AH230" s="15">
        <v>6.5</v>
      </c>
      <c r="AI230" s="15">
        <v>6</v>
      </c>
      <c r="AJ230" s="15">
        <v>6</v>
      </c>
      <c r="AK230" s="15">
        <v>6</v>
      </c>
      <c r="AL230" s="15">
        <v>6</v>
      </c>
      <c r="AM230" s="15">
        <v>6</v>
      </c>
      <c r="AN230" s="15">
        <v>5</v>
      </c>
      <c r="AO230" s="15">
        <v>5</v>
      </c>
      <c r="AP230" s="15">
        <v>5</v>
      </c>
      <c r="AQ230" s="15">
        <v>5</v>
      </c>
      <c r="AR230" s="15">
        <v>5</v>
      </c>
      <c r="AS230" s="15">
        <v>4</v>
      </c>
      <c r="AT230" s="15">
        <v>4</v>
      </c>
      <c r="AU230" s="15">
        <v>4</v>
      </c>
      <c r="AV230" s="15">
        <v>4</v>
      </c>
      <c r="AW230" s="15">
        <v>4</v>
      </c>
    </row>
    <row r="231" spans="1:49">
      <c r="A231" s="88" t="s">
        <v>4001</v>
      </c>
      <c r="B231" s="15" t="s">
        <v>3271</v>
      </c>
      <c r="C231" s="15">
        <v>336</v>
      </c>
      <c r="D231" s="15">
        <v>55</v>
      </c>
      <c r="E231" s="15">
        <v>2</v>
      </c>
      <c r="F231" s="15">
        <v>2.9</v>
      </c>
      <c r="G231" s="15">
        <v>11</v>
      </c>
      <c r="H231" s="15">
        <v>2257</v>
      </c>
      <c r="I231" s="15" t="s">
        <v>395</v>
      </c>
      <c r="J231" s="15">
        <v>14</v>
      </c>
      <c r="K231" s="15">
        <v>14</v>
      </c>
      <c r="L231" s="15">
        <v>14</v>
      </c>
      <c r="M231" s="15">
        <v>13</v>
      </c>
      <c r="N231" s="15">
        <v>13</v>
      </c>
      <c r="O231" s="15">
        <v>13</v>
      </c>
      <c r="P231" s="15">
        <v>13</v>
      </c>
      <c r="Q231" s="15">
        <v>13</v>
      </c>
      <c r="R231" s="15">
        <v>12</v>
      </c>
      <c r="S231" s="15">
        <v>12</v>
      </c>
      <c r="T231" s="15">
        <v>12</v>
      </c>
      <c r="U231" s="15">
        <v>12</v>
      </c>
      <c r="V231" s="15">
        <v>11</v>
      </c>
      <c r="W231" s="15">
        <v>11</v>
      </c>
      <c r="X231" s="15">
        <v>11</v>
      </c>
      <c r="Y231" s="15">
        <v>11</v>
      </c>
      <c r="Z231" s="15">
        <v>11</v>
      </c>
      <c r="AA231" s="15">
        <v>10</v>
      </c>
      <c r="AB231" s="15">
        <v>10</v>
      </c>
      <c r="AC231" s="15">
        <v>10</v>
      </c>
      <c r="AD231" s="15">
        <v>10</v>
      </c>
      <c r="AE231" s="15">
        <v>10</v>
      </c>
      <c r="AF231" s="15">
        <v>10</v>
      </c>
      <c r="AG231" s="15">
        <v>9</v>
      </c>
      <c r="AH231" s="15">
        <v>9</v>
      </c>
      <c r="AI231" s="15">
        <v>9</v>
      </c>
      <c r="AJ231" s="15">
        <v>9</v>
      </c>
      <c r="AK231" s="15">
        <v>9</v>
      </c>
      <c r="AL231" s="15">
        <v>8.5</v>
      </c>
      <c r="AM231" s="15">
        <v>8.5</v>
      </c>
      <c r="AN231" s="15">
        <v>8.5</v>
      </c>
      <c r="AO231" s="15">
        <v>8.5</v>
      </c>
      <c r="AP231" s="15">
        <v>8</v>
      </c>
      <c r="AQ231" s="15">
        <v>8</v>
      </c>
      <c r="AR231" s="15">
        <v>8</v>
      </c>
      <c r="AS231" s="15">
        <v>8</v>
      </c>
      <c r="AT231" s="15">
        <v>8</v>
      </c>
      <c r="AU231" s="15">
        <v>7</v>
      </c>
      <c r="AV231" s="15">
        <v>7</v>
      </c>
      <c r="AW231" s="15">
        <v>7</v>
      </c>
    </row>
    <row r="232" spans="1:49">
      <c r="A232" s="88" t="s">
        <v>4001</v>
      </c>
      <c r="B232" s="15" t="s">
        <v>3272</v>
      </c>
      <c r="C232" s="15">
        <v>376</v>
      </c>
      <c r="D232" s="15">
        <v>55</v>
      </c>
      <c r="E232" s="15">
        <v>2</v>
      </c>
      <c r="F232" s="15">
        <v>2.5</v>
      </c>
      <c r="G232" s="15">
        <v>12</v>
      </c>
      <c r="H232" s="15">
        <v>2258</v>
      </c>
      <c r="I232" s="15" t="s">
        <v>395</v>
      </c>
      <c r="J232" s="15">
        <v>16</v>
      </c>
      <c r="K232" s="15">
        <v>16</v>
      </c>
      <c r="L232" s="15">
        <v>16</v>
      </c>
      <c r="M232" s="15">
        <v>15</v>
      </c>
      <c r="N232" s="15">
        <v>15</v>
      </c>
      <c r="O232" s="15">
        <v>15</v>
      </c>
      <c r="P232" s="15">
        <v>15</v>
      </c>
      <c r="Q232" s="15">
        <v>14</v>
      </c>
      <c r="R232" s="15">
        <v>14</v>
      </c>
      <c r="S232" s="15">
        <v>14</v>
      </c>
      <c r="T232" s="15">
        <v>14</v>
      </c>
      <c r="U232" s="15">
        <v>13</v>
      </c>
      <c r="V232" s="15">
        <v>13</v>
      </c>
      <c r="W232" s="15">
        <v>13</v>
      </c>
      <c r="X232" s="15">
        <v>13</v>
      </c>
      <c r="Y232" s="15">
        <v>12</v>
      </c>
      <c r="Z232" s="15">
        <v>12</v>
      </c>
      <c r="AA232" s="15">
        <v>12</v>
      </c>
      <c r="AB232" s="15">
        <v>12</v>
      </c>
      <c r="AC232" s="15">
        <v>11</v>
      </c>
      <c r="AD232" s="15">
        <v>11.5</v>
      </c>
      <c r="AE232" s="15">
        <v>11.5</v>
      </c>
      <c r="AF232" s="15">
        <v>11.5</v>
      </c>
      <c r="AG232" s="15">
        <v>11</v>
      </c>
      <c r="AH232" s="15">
        <v>11</v>
      </c>
      <c r="AI232" s="15">
        <v>11</v>
      </c>
      <c r="AJ232" s="15">
        <v>11</v>
      </c>
      <c r="AK232" s="15">
        <v>10</v>
      </c>
      <c r="AL232" s="15">
        <v>10</v>
      </c>
      <c r="AM232" s="15">
        <v>10</v>
      </c>
      <c r="AN232" s="15">
        <v>10</v>
      </c>
      <c r="AO232" s="15">
        <v>9</v>
      </c>
      <c r="AP232" s="15">
        <v>9</v>
      </c>
      <c r="AQ232" s="15">
        <v>9</v>
      </c>
      <c r="AR232" s="15">
        <v>9</v>
      </c>
      <c r="AS232" s="15">
        <v>8.5</v>
      </c>
      <c r="AT232" s="15">
        <v>8.5</v>
      </c>
      <c r="AU232" s="15">
        <v>8.5</v>
      </c>
      <c r="AV232" s="15">
        <v>8.5</v>
      </c>
      <c r="AW232" s="15">
        <v>8</v>
      </c>
    </row>
    <row r="233" spans="1:49">
      <c r="A233" s="88" t="s">
        <v>4001</v>
      </c>
      <c r="B233" s="15" t="s">
        <v>3273</v>
      </c>
      <c r="C233" s="15">
        <v>328</v>
      </c>
      <c r="D233" s="15">
        <v>55</v>
      </c>
      <c r="E233" s="15">
        <v>3</v>
      </c>
      <c r="F233" s="15">
        <v>2.1</v>
      </c>
      <c r="G233" s="15">
        <v>16</v>
      </c>
      <c r="H233" s="15">
        <v>2260</v>
      </c>
      <c r="I233" s="15" t="s">
        <v>393</v>
      </c>
      <c r="J233" s="15">
        <v>14</v>
      </c>
      <c r="K233" s="15">
        <v>14</v>
      </c>
      <c r="L233" s="15">
        <v>14</v>
      </c>
      <c r="M233" s="15">
        <v>14</v>
      </c>
      <c r="N233" s="15">
        <v>14</v>
      </c>
      <c r="O233" s="15">
        <v>13</v>
      </c>
      <c r="P233" s="15">
        <v>13</v>
      </c>
      <c r="Q233" s="15">
        <v>13</v>
      </c>
      <c r="R233" s="15">
        <v>13</v>
      </c>
      <c r="S233" s="15">
        <v>13</v>
      </c>
      <c r="T233" s="15">
        <v>13</v>
      </c>
      <c r="U233" s="15">
        <v>13</v>
      </c>
      <c r="V233" s="15">
        <v>13</v>
      </c>
      <c r="W233" s="15">
        <v>13</v>
      </c>
      <c r="X233" s="15">
        <v>13</v>
      </c>
      <c r="Y233" s="15">
        <v>12</v>
      </c>
      <c r="Z233" s="15">
        <v>12</v>
      </c>
      <c r="AA233" s="15">
        <v>12</v>
      </c>
      <c r="AB233" s="15">
        <v>12</v>
      </c>
      <c r="AC233" s="15">
        <v>12</v>
      </c>
      <c r="AD233" s="15">
        <v>6.5</v>
      </c>
      <c r="AE233" s="15">
        <v>6.5</v>
      </c>
      <c r="AF233" s="15">
        <v>6.5</v>
      </c>
      <c r="AG233" s="15">
        <v>6.5</v>
      </c>
      <c r="AH233" s="15">
        <v>6.5</v>
      </c>
      <c r="AI233" s="15">
        <v>6</v>
      </c>
      <c r="AJ233" s="15">
        <v>6</v>
      </c>
      <c r="AK233" s="15">
        <v>6</v>
      </c>
      <c r="AL233" s="15">
        <v>6</v>
      </c>
      <c r="AM233" s="15">
        <v>6</v>
      </c>
      <c r="AN233" s="15">
        <v>6</v>
      </c>
      <c r="AO233" s="15">
        <v>6</v>
      </c>
      <c r="AP233" s="15">
        <v>6</v>
      </c>
      <c r="AQ233" s="15">
        <v>6</v>
      </c>
      <c r="AR233" s="15">
        <v>6</v>
      </c>
      <c r="AS233" s="15">
        <v>6</v>
      </c>
      <c r="AT233" s="15">
        <v>6</v>
      </c>
      <c r="AU233" s="15">
        <v>6</v>
      </c>
      <c r="AV233" s="15">
        <v>6</v>
      </c>
      <c r="AW233" s="15">
        <v>6</v>
      </c>
    </row>
    <row r="234" spans="1:49">
      <c r="A234" s="88" t="s">
        <v>4001</v>
      </c>
      <c r="B234" s="15" t="s">
        <v>3274</v>
      </c>
      <c r="C234" s="15">
        <v>527</v>
      </c>
      <c r="D234" s="15">
        <v>70</v>
      </c>
      <c r="E234" s="15">
        <v>2</v>
      </c>
      <c r="F234" s="15">
        <v>4.4000000000000004</v>
      </c>
      <c r="G234" s="15">
        <v>17</v>
      </c>
      <c r="H234" s="15">
        <v>2262</v>
      </c>
      <c r="I234" s="15" t="s">
        <v>395</v>
      </c>
      <c r="J234" s="15">
        <v>22</v>
      </c>
      <c r="K234" s="15">
        <v>22</v>
      </c>
      <c r="L234" s="15">
        <v>21</v>
      </c>
      <c r="M234" s="15">
        <v>21</v>
      </c>
      <c r="N234" s="15">
        <v>21</v>
      </c>
      <c r="O234" s="15">
        <v>20</v>
      </c>
      <c r="P234" s="15">
        <v>20</v>
      </c>
      <c r="Q234" s="15">
        <v>20</v>
      </c>
      <c r="R234" s="15">
        <v>19</v>
      </c>
      <c r="S234" s="15">
        <v>19</v>
      </c>
      <c r="T234" s="15">
        <v>19</v>
      </c>
      <c r="U234" s="15">
        <v>18</v>
      </c>
      <c r="V234" s="15">
        <v>18</v>
      </c>
      <c r="W234" s="15">
        <v>18</v>
      </c>
      <c r="X234" s="15">
        <v>17</v>
      </c>
      <c r="Y234" s="15">
        <v>17</v>
      </c>
      <c r="Z234" s="15">
        <v>17</v>
      </c>
      <c r="AA234" s="15">
        <v>16</v>
      </c>
      <c r="AB234" s="15">
        <v>16</v>
      </c>
      <c r="AC234" s="15">
        <v>16</v>
      </c>
      <c r="AD234" s="15">
        <v>16</v>
      </c>
      <c r="AE234" s="15">
        <v>16</v>
      </c>
      <c r="AF234" s="15">
        <v>15</v>
      </c>
      <c r="AG234" s="15">
        <v>15</v>
      </c>
      <c r="AH234" s="15">
        <v>15</v>
      </c>
      <c r="AI234" s="15">
        <v>14</v>
      </c>
      <c r="AJ234" s="15">
        <v>14</v>
      </c>
      <c r="AK234" s="15">
        <v>14</v>
      </c>
      <c r="AL234" s="15">
        <v>13.5</v>
      </c>
      <c r="AM234" s="15">
        <v>13.5</v>
      </c>
      <c r="AN234" s="15">
        <v>13.5</v>
      </c>
      <c r="AO234" s="15">
        <v>13</v>
      </c>
      <c r="AP234" s="15">
        <v>13</v>
      </c>
      <c r="AQ234" s="15">
        <v>13</v>
      </c>
      <c r="AR234" s="15">
        <v>12</v>
      </c>
      <c r="AS234" s="15">
        <v>12</v>
      </c>
      <c r="AT234" s="15">
        <v>12</v>
      </c>
      <c r="AU234" s="15">
        <v>11.5</v>
      </c>
      <c r="AV234" s="15">
        <v>11.5</v>
      </c>
      <c r="AW234" s="15">
        <v>11.5</v>
      </c>
    </row>
    <row r="235" spans="1:49">
      <c r="A235" s="88" t="s">
        <v>4001</v>
      </c>
      <c r="B235" s="15" t="s">
        <v>3275</v>
      </c>
      <c r="C235" s="15">
        <v>695</v>
      </c>
      <c r="D235" s="15">
        <v>70</v>
      </c>
      <c r="E235" s="15">
        <v>1</v>
      </c>
      <c r="F235" s="15">
        <v>3.7</v>
      </c>
      <c r="G235" s="15">
        <v>12</v>
      </c>
      <c r="H235" s="15">
        <v>2264</v>
      </c>
      <c r="I235" s="15" t="s">
        <v>397</v>
      </c>
      <c r="J235" s="15">
        <v>30</v>
      </c>
      <c r="K235" s="15">
        <v>29</v>
      </c>
      <c r="L235" s="15">
        <v>29</v>
      </c>
      <c r="M235" s="15">
        <v>28</v>
      </c>
      <c r="N235" s="15">
        <v>27</v>
      </c>
      <c r="O235" s="15">
        <v>26</v>
      </c>
      <c r="P235" s="15">
        <v>26</v>
      </c>
      <c r="Q235" s="15">
        <v>25</v>
      </c>
      <c r="R235" s="15">
        <v>24</v>
      </c>
      <c r="S235" s="15">
        <v>23</v>
      </c>
      <c r="T235" s="15">
        <v>23</v>
      </c>
      <c r="U235" s="15">
        <v>22</v>
      </c>
      <c r="V235" s="15">
        <v>21</v>
      </c>
      <c r="W235" s="15">
        <v>20</v>
      </c>
      <c r="X235" s="15">
        <v>20</v>
      </c>
      <c r="Y235" s="15">
        <v>19</v>
      </c>
      <c r="Z235" s="15">
        <v>18</v>
      </c>
      <c r="AA235" s="15">
        <v>17</v>
      </c>
      <c r="AB235" s="15">
        <v>17</v>
      </c>
      <c r="AC235" s="15">
        <v>16</v>
      </c>
      <c r="AD235" s="15">
        <v>43</v>
      </c>
      <c r="AE235" s="15">
        <v>41.5</v>
      </c>
      <c r="AF235" s="15">
        <v>41.5</v>
      </c>
      <c r="AG235" s="15">
        <v>40</v>
      </c>
      <c r="AH235" s="15">
        <v>38.5</v>
      </c>
      <c r="AI235" s="15">
        <v>37</v>
      </c>
      <c r="AJ235" s="15">
        <v>37</v>
      </c>
      <c r="AK235" s="15">
        <v>36</v>
      </c>
      <c r="AL235" s="15">
        <v>34</v>
      </c>
      <c r="AM235" s="15">
        <v>33</v>
      </c>
      <c r="AN235" s="15">
        <v>33</v>
      </c>
      <c r="AO235" s="15">
        <v>31.5</v>
      </c>
      <c r="AP235" s="15">
        <v>30</v>
      </c>
      <c r="AQ235" s="15">
        <v>28.5</v>
      </c>
      <c r="AR235" s="15">
        <v>28.5</v>
      </c>
      <c r="AS235" s="15">
        <v>27</v>
      </c>
      <c r="AT235" s="15">
        <v>26</v>
      </c>
      <c r="AU235" s="15">
        <v>24</v>
      </c>
      <c r="AV235" s="15">
        <v>24</v>
      </c>
      <c r="AW235" s="15">
        <v>23</v>
      </c>
    </row>
    <row r="236" spans="1:49">
      <c r="A236" s="88" t="s">
        <v>4001</v>
      </c>
      <c r="B236" s="15" t="s">
        <v>3276</v>
      </c>
      <c r="C236" s="15">
        <v>488</v>
      </c>
      <c r="D236" s="15">
        <v>70</v>
      </c>
      <c r="E236" s="15">
        <v>3</v>
      </c>
      <c r="F236" s="15">
        <v>2.8</v>
      </c>
      <c r="G236" s="15">
        <v>24</v>
      </c>
      <c r="H236" s="15">
        <v>2270</v>
      </c>
      <c r="I236" s="15" t="s">
        <v>393</v>
      </c>
      <c r="J236" s="15">
        <v>21</v>
      </c>
      <c r="K236" s="15">
        <v>21</v>
      </c>
      <c r="L236" s="15">
        <v>21</v>
      </c>
      <c r="M236" s="15">
        <v>21</v>
      </c>
      <c r="N236" s="15">
        <v>20</v>
      </c>
      <c r="O236" s="15">
        <v>20</v>
      </c>
      <c r="P236" s="15">
        <v>20</v>
      </c>
      <c r="Q236" s="15">
        <v>20</v>
      </c>
      <c r="R236" s="15">
        <v>20</v>
      </c>
      <c r="S236" s="15">
        <v>20</v>
      </c>
      <c r="T236" s="15">
        <v>19</v>
      </c>
      <c r="U236" s="15">
        <v>19</v>
      </c>
      <c r="V236" s="15">
        <v>19</v>
      </c>
      <c r="W236" s="15">
        <v>19</v>
      </c>
      <c r="X236" s="15">
        <v>19</v>
      </c>
      <c r="Y236" s="15">
        <v>19</v>
      </c>
      <c r="Z236" s="15">
        <v>18</v>
      </c>
      <c r="AA236" s="15">
        <v>18</v>
      </c>
      <c r="AB236" s="15">
        <v>18</v>
      </c>
      <c r="AC236" s="15">
        <v>18</v>
      </c>
      <c r="AD236" s="15">
        <v>10</v>
      </c>
      <c r="AE236" s="15">
        <v>10</v>
      </c>
      <c r="AF236" s="15">
        <v>10</v>
      </c>
      <c r="AG236" s="15">
        <v>10</v>
      </c>
      <c r="AH236" s="15">
        <v>9.5</v>
      </c>
      <c r="AI236" s="15">
        <v>9.5</v>
      </c>
      <c r="AJ236" s="15">
        <v>9.5</v>
      </c>
      <c r="AK236" s="15">
        <v>9.5</v>
      </c>
      <c r="AL236" s="15">
        <v>9.5</v>
      </c>
      <c r="AM236" s="15">
        <v>9.5</v>
      </c>
      <c r="AN236" s="15">
        <v>9</v>
      </c>
      <c r="AO236" s="15">
        <v>9</v>
      </c>
      <c r="AP236" s="15">
        <v>9</v>
      </c>
      <c r="AQ236" s="15">
        <v>9</v>
      </c>
      <c r="AR236" s="15">
        <v>9</v>
      </c>
      <c r="AS236" s="15">
        <v>9</v>
      </c>
      <c r="AT236" s="15">
        <v>8.5</v>
      </c>
      <c r="AU236" s="15">
        <v>8.5</v>
      </c>
      <c r="AV236" s="15">
        <v>8.5</v>
      </c>
      <c r="AW236" s="15">
        <v>8.5</v>
      </c>
    </row>
    <row r="237" spans="1:49">
      <c r="A237" s="15" t="s">
        <v>3480</v>
      </c>
      <c r="B237" s="15" t="s">
        <v>3277</v>
      </c>
      <c r="C237" s="15">
        <v>60</v>
      </c>
      <c r="D237" s="15">
        <v>2</v>
      </c>
      <c r="E237" s="15">
        <v>1</v>
      </c>
      <c r="F237" s="15">
        <v>0.2</v>
      </c>
      <c r="G237" s="15">
        <v>1</v>
      </c>
      <c r="H237" s="15">
        <v>2199</v>
      </c>
      <c r="I237" s="15" t="s">
        <v>397</v>
      </c>
      <c r="J237" s="15">
        <v>4</v>
      </c>
      <c r="K237" s="15">
        <v>4</v>
      </c>
      <c r="L237" s="15">
        <v>3</v>
      </c>
      <c r="M237" s="15">
        <v>2</v>
      </c>
      <c r="N237" s="15">
        <v>1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6</v>
      </c>
      <c r="AE237" s="15">
        <v>6</v>
      </c>
      <c r="AF237" s="15">
        <v>4</v>
      </c>
      <c r="AG237" s="15">
        <v>3</v>
      </c>
      <c r="AH237" s="15">
        <v>1.5</v>
      </c>
      <c r="AI237" s="15">
        <v>0</v>
      </c>
      <c r="AJ237" s="15">
        <v>0</v>
      </c>
      <c r="AK237" s="15">
        <v>0</v>
      </c>
      <c r="AL237" s="15">
        <v>0</v>
      </c>
      <c r="AM237" s="15">
        <v>0</v>
      </c>
      <c r="AN237" s="15">
        <v>0</v>
      </c>
      <c r="AO237" s="15">
        <v>0</v>
      </c>
      <c r="AP237" s="15">
        <v>0</v>
      </c>
      <c r="AQ237" s="15">
        <v>0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  <c r="AW237" s="15">
        <v>0</v>
      </c>
    </row>
    <row r="238" spans="1:49">
      <c r="A238" s="88" t="s">
        <v>3480</v>
      </c>
      <c r="B238" s="15" t="s">
        <v>3278</v>
      </c>
      <c r="C238" s="15">
        <v>85</v>
      </c>
      <c r="D238" s="15">
        <v>2</v>
      </c>
      <c r="E238" s="15">
        <v>2</v>
      </c>
      <c r="F238" s="15">
        <v>0.5</v>
      </c>
      <c r="G238" s="15">
        <v>2</v>
      </c>
      <c r="H238" s="15">
        <v>2202</v>
      </c>
      <c r="I238" s="15" t="s">
        <v>395</v>
      </c>
      <c r="J238" s="15">
        <v>7</v>
      </c>
      <c r="K238" s="15">
        <v>6</v>
      </c>
      <c r="L238" s="15">
        <v>5</v>
      </c>
      <c r="M238" s="15">
        <v>3</v>
      </c>
      <c r="N238" s="15">
        <v>2</v>
      </c>
      <c r="O238" s="15">
        <v>2</v>
      </c>
      <c r="P238" s="15">
        <v>1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5</v>
      </c>
      <c r="AE238" s="15">
        <v>4</v>
      </c>
      <c r="AF238" s="15">
        <v>3.5</v>
      </c>
      <c r="AG238" s="15">
        <v>2</v>
      </c>
      <c r="AH238" s="15">
        <v>1.5</v>
      </c>
      <c r="AI238" s="15">
        <v>1.5</v>
      </c>
      <c r="AJ238" s="15">
        <v>1</v>
      </c>
      <c r="AK238" s="15">
        <v>0</v>
      </c>
      <c r="AL238" s="15">
        <v>0</v>
      </c>
      <c r="AM238" s="15">
        <v>0</v>
      </c>
      <c r="AN238" s="15">
        <v>0</v>
      </c>
      <c r="AO238" s="15">
        <v>0</v>
      </c>
      <c r="AP238" s="15">
        <v>0</v>
      </c>
      <c r="AQ238" s="15">
        <v>0</v>
      </c>
      <c r="AR238" s="15">
        <v>0</v>
      </c>
      <c r="AS238" s="15">
        <v>0</v>
      </c>
      <c r="AT238" s="15">
        <v>0</v>
      </c>
      <c r="AU238" s="15">
        <v>0</v>
      </c>
      <c r="AV238" s="15">
        <v>0</v>
      </c>
      <c r="AW238" s="15">
        <v>0</v>
      </c>
    </row>
    <row r="239" spans="1:49">
      <c r="A239" s="88" t="s">
        <v>3480</v>
      </c>
      <c r="B239" s="15" t="s">
        <v>3279</v>
      </c>
      <c r="C239" s="15">
        <v>125</v>
      </c>
      <c r="D239" s="15">
        <v>8</v>
      </c>
      <c r="E239" s="15">
        <v>3</v>
      </c>
      <c r="F239" s="15">
        <v>1</v>
      </c>
      <c r="G239" s="15">
        <v>8</v>
      </c>
      <c r="H239" s="15">
        <v>2229</v>
      </c>
      <c r="I239" s="15" t="s">
        <v>393</v>
      </c>
      <c r="J239" s="15">
        <v>8</v>
      </c>
      <c r="K239" s="15">
        <v>7</v>
      </c>
      <c r="L239" s="15">
        <v>6</v>
      </c>
      <c r="M239" s="15">
        <v>5</v>
      </c>
      <c r="N239" s="15">
        <v>4</v>
      </c>
      <c r="O239" s="15">
        <v>4</v>
      </c>
      <c r="P239" s="15">
        <v>3</v>
      </c>
      <c r="Q239" s="15">
        <v>1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4</v>
      </c>
      <c r="AE239" s="15">
        <v>3.5</v>
      </c>
      <c r="AF239" s="15">
        <v>3</v>
      </c>
      <c r="AG239" s="15">
        <v>2.5</v>
      </c>
      <c r="AH239" s="15">
        <v>2</v>
      </c>
      <c r="AI239" s="15">
        <v>2</v>
      </c>
      <c r="AJ239" s="15">
        <v>1.5</v>
      </c>
      <c r="AK239" s="15">
        <v>0.5</v>
      </c>
      <c r="AL239" s="15">
        <v>0</v>
      </c>
      <c r="AM239" s="15">
        <v>0</v>
      </c>
      <c r="AN239" s="15">
        <v>0</v>
      </c>
      <c r="AO239" s="15">
        <v>0</v>
      </c>
      <c r="AP239" s="15">
        <v>0</v>
      </c>
      <c r="AQ239" s="15">
        <v>0</v>
      </c>
      <c r="AR239" s="15">
        <v>0</v>
      </c>
      <c r="AS239" s="15">
        <v>0</v>
      </c>
      <c r="AT239" s="15">
        <v>0</v>
      </c>
      <c r="AU239" s="15">
        <v>0</v>
      </c>
      <c r="AV239" s="15">
        <v>0</v>
      </c>
      <c r="AW239" s="15">
        <v>0</v>
      </c>
    </row>
    <row r="240" spans="1:49">
      <c r="A240" s="88" t="s">
        <v>3480</v>
      </c>
      <c r="B240" s="15" t="s">
        <v>3280</v>
      </c>
      <c r="C240" s="15">
        <v>100</v>
      </c>
      <c r="D240" s="15">
        <v>2</v>
      </c>
      <c r="E240" s="15">
        <v>1</v>
      </c>
      <c r="F240" s="15">
        <v>0.2</v>
      </c>
      <c r="G240" s="15">
        <v>2</v>
      </c>
      <c r="H240" s="15">
        <v>2230</v>
      </c>
      <c r="I240" s="15" t="s">
        <v>397</v>
      </c>
      <c r="J240" s="15">
        <v>6</v>
      </c>
      <c r="K240" s="15">
        <v>5</v>
      </c>
      <c r="L240" s="15">
        <v>4</v>
      </c>
      <c r="M240" s="15">
        <v>3</v>
      </c>
      <c r="N240" s="15">
        <v>2</v>
      </c>
      <c r="O240" s="15">
        <v>1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8.5</v>
      </c>
      <c r="AE240" s="15">
        <v>7</v>
      </c>
      <c r="AF240" s="15">
        <v>6</v>
      </c>
      <c r="AG240" s="15">
        <v>4</v>
      </c>
      <c r="AH240" s="15">
        <v>3</v>
      </c>
      <c r="AI240" s="15">
        <v>1.5</v>
      </c>
      <c r="AJ240" s="15">
        <v>0</v>
      </c>
      <c r="AK240" s="15">
        <v>0</v>
      </c>
      <c r="AL240" s="15">
        <v>0</v>
      </c>
      <c r="AM240" s="15">
        <v>0</v>
      </c>
      <c r="AN240" s="15">
        <v>0</v>
      </c>
      <c r="AO240" s="15">
        <v>0</v>
      </c>
      <c r="AP240" s="15">
        <v>0</v>
      </c>
      <c r="AQ240" s="15">
        <v>0</v>
      </c>
      <c r="AR240" s="15">
        <v>0</v>
      </c>
      <c r="AS240" s="15">
        <v>0</v>
      </c>
      <c r="AT240" s="15">
        <v>0</v>
      </c>
      <c r="AU240" s="15">
        <v>0</v>
      </c>
      <c r="AV240" s="15">
        <v>0</v>
      </c>
      <c r="AW240" s="15">
        <v>0</v>
      </c>
    </row>
    <row r="241" spans="1:49">
      <c r="A241" s="88" t="s">
        <v>3480</v>
      </c>
      <c r="B241" s="15" t="s">
        <v>3281</v>
      </c>
      <c r="C241" s="15">
        <v>140</v>
      </c>
      <c r="D241" s="15">
        <v>2</v>
      </c>
      <c r="E241" s="15">
        <v>2</v>
      </c>
      <c r="F241" s="15">
        <v>0.6</v>
      </c>
      <c r="G241" s="15">
        <v>3</v>
      </c>
      <c r="H241" s="15">
        <v>2231</v>
      </c>
      <c r="I241" s="15" t="s">
        <v>395</v>
      </c>
      <c r="J241" s="15">
        <v>8</v>
      </c>
      <c r="K241" s="15">
        <v>7</v>
      </c>
      <c r="L241" s="15">
        <v>6</v>
      </c>
      <c r="M241" s="15">
        <v>5</v>
      </c>
      <c r="N241" s="15">
        <v>4</v>
      </c>
      <c r="O241" s="15">
        <v>3</v>
      </c>
      <c r="P241" s="15">
        <v>2</v>
      </c>
      <c r="Q241" s="15">
        <v>1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6</v>
      </c>
      <c r="AE241" s="15">
        <v>5</v>
      </c>
      <c r="AF241" s="15">
        <v>4</v>
      </c>
      <c r="AG241" s="15">
        <v>3.5</v>
      </c>
      <c r="AH241" s="15">
        <v>3</v>
      </c>
      <c r="AI241" s="15">
        <v>2</v>
      </c>
      <c r="AJ241" s="15">
        <v>1.5</v>
      </c>
      <c r="AK241" s="15">
        <v>1</v>
      </c>
      <c r="AL241" s="15">
        <v>0</v>
      </c>
      <c r="AM241" s="15">
        <v>0</v>
      </c>
      <c r="AN241" s="15">
        <v>0</v>
      </c>
      <c r="AO241" s="15">
        <v>0</v>
      </c>
      <c r="AP241" s="15">
        <v>0</v>
      </c>
      <c r="AQ241" s="15">
        <v>0</v>
      </c>
      <c r="AR241" s="15">
        <v>0</v>
      </c>
      <c r="AS241" s="15">
        <v>0</v>
      </c>
      <c r="AT241" s="15">
        <v>0</v>
      </c>
      <c r="AU241" s="15">
        <v>0</v>
      </c>
      <c r="AV241" s="15">
        <v>0</v>
      </c>
      <c r="AW241" s="15">
        <v>0</v>
      </c>
    </row>
    <row r="242" spans="1:49">
      <c r="A242" s="88" t="s">
        <v>3480</v>
      </c>
      <c r="B242" s="15" t="s">
        <v>3282</v>
      </c>
      <c r="C242" s="15">
        <v>205</v>
      </c>
      <c r="D242" s="15">
        <v>22</v>
      </c>
      <c r="E242" s="15">
        <v>3</v>
      </c>
      <c r="F242" s="15">
        <v>1.8</v>
      </c>
      <c r="G242" s="15">
        <v>10</v>
      </c>
      <c r="H242" s="15">
        <v>2231</v>
      </c>
      <c r="I242" s="15" t="s">
        <v>393</v>
      </c>
      <c r="J242" s="15">
        <v>8</v>
      </c>
      <c r="K242" s="15">
        <v>7</v>
      </c>
      <c r="L242" s="15">
        <v>6</v>
      </c>
      <c r="M242" s="15">
        <v>6</v>
      </c>
      <c r="N242" s="15">
        <v>5</v>
      </c>
      <c r="O242" s="15">
        <v>5</v>
      </c>
      <c r="P242" s="15">
        <v>4</v>
      </c>
      <c r="Q242" s="15">
        <v>3</v>
      </c>
      <c r="R242" s="15">
        <v>2</v>
      </c>
      <c r="S242" s="15">
        <v>1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4</v>
      </c>
      <c r="AE242" s="15">
        <v>3.5</v>
      </c>
      <c r="AF242" s="15">
        <v>3</v>
      </c>
      <c r="AG242" s="15">
        <v>3</v>
      </c>
      <c r="AH242" s="15">
        <v>2.5</v>
      </c>
      <c r="AI242" s="15">
        <v>2.5</v>
      </c>
      <c r="AJ242" s="15">
        <v>2</v>
      </c>
      <c r="AK242" s="15">
        <v>1.5</v>
      </c>
      <c r="AL242" s="15">
        <v>1</v>
      </c>
      <c r="AM242" s="15">
        <v>0.5</v>
      </c>
      <c r="AN242" s="15">
        <v>0</v>
      </c>
      <c r="AO242" s="15">
        <v>0</v>
      </c>
      <c r="AP242" s="15">
        <v>0</v>
      </c>
      <c r="AQ242" s="15">
        <v>0</v>
      </c>
      <c r="AR242" s="15">
        <v>0</v>
      </c>
      <c r="AS242" s="15">
        <v>0</v>
      </c>
      <c r="AT242" s="15">
        <v>0</v>
      </c>
      <c r="AU242" s="15">
        <v>0</v>
      </c>
      <c r="AV242" s="15">
        <v>0</v>
      </c>
      <c r="AW242" s="15">
        <v>0</v>
      </c>
    </row>
    <row r="243" spans="1:49">
      <c r="A243" s="88" t="s">
        <v>3480</v>
      </c>
      <c r="B243" s="15" t="s">
        <v>3283</v>
      </c>
      <c r="C243" s="15">
        <v>185</v>
      </c>
      <c r="D243" s="15">
        <v>2</v>
      </c>
      <c r="E243" s="15">
        <v>1</v>
      </c>
      <c r="F243" s="15">
        <v>0.4</v>
      </c>
      <c r="G243" s="15">
        <v>3</v>
      </c>
      <c r="H243" s="15">
        <v>2233</v>
      </c>
      <c r="I243" s="15" t="s">
        <v>397</v>
      </c>
      <c r="J243" s="15">
        <v>8</v>
      </c>
      <c r="K243" s="15">
        <v>6</v>
      </c>
      <c r="L243" s="15">
        <v>5</v>
      </c>
      <c r="M243" s="15">
        <v>4</v>
      </c>
      <c r="N243" s="15">
        <v>3</v>
      </c>
      <c r="O243" s="15">
        <v>2</v>
      </c>
      <c r="P243" s="15">
        <v>1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11.5</v>
      </c>
      <c r="AE243" s="15">
        <v>8.5</v>
      </c>
      <c r="AF243" s="15">
        <v>7</v>
      </c>
      <c r="AG243" s="15">
        <v>6</v>
      </c>
      <c r="AH243" s="15">
        <v>4</v>
      </c>
      <c r="AI243" s="15">
        <v>3</v>
      </c>
      <c r="AJ243" s="15">
        <v>1.5</v>
      </c>
      <c r="AK243" s="15">
        <v>0</v>
      </c>
      <c r="AL243" s="15">
        <v>0</v>
      </c>
      <c r="AM243" s="15">
        <v>0</v>
      </c>
      <c r="AN243" s="15">
        <v>0</v>
      </c>
      <c r="AO243" s="15">
        <v>0</v>
      </c>
      <c r="AP243" s="15">
        <v>0</v>
      </c>
      <c r="AQ243" s="15">
        <v>0</v>
      </c>
      <c r="AR243" s="15">
        <v>0</v>
      </c>
      <c r="AS243" s="15">
        <v>0</v>
      </c>
      <c r="AT243" s="15">
        <v>0</v>
      </c>
      <c r="AU243" s="15">
        <v>0</v>
      </c>
      <c r="AV243" s="15">
        <v>0</v>
      </c>
      <c r="AW243" s="15">
        <v>0</v>
      </c>
    </row>
    <row r="244" spans="1:49">
      <c r="A244" s="88" t="s">
        <v>3480</v>
      </c>
      <c r="B244" s="15" t="s">
        <v>3284</v>
      </c>
      <c r="C244" s="15">
        <v>255</v>
      </c>
      <c r="D244" s="15">
        <v>8</v>
      </c>
      <c r="E244" s="15">
        <v>2</v>
      </c>
      <c r="F244" s="15">
        <v>1</v>
      </c>
      <c r="G244" s="15">
        <v>4</v>
      </c>
      <c r="H244" s="15">
        <v>2240</v>
      </c>
      <c r="I244" s="15" t="s">
        <v>395</v>
      </c>
      <c r="J244" s="15">
        <v>8</v>
      </c>
      <c r="K244" s="15">
        <v>8</v>
      </c>
      <c r="L244" s="15">
        <v>7</v>
      </c>
      <c r="M244" s="15">
        <v>7</v>
      </c>
      <c r="N244" s="15">
        <v>6</v>
      </c>
      <c r="O244" s="15">
        <v>5</v>
      </c>
      <c r="P244" s="15">
        <v>3</v>
      </c>
      <c r="Q244" s="15">
        <v>2</v>
      </c>
      <c r="R244" s="15">
        <v>1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0</v>
      </c>
      <c r="AD244" s="15">
        <v>6</v>
      </c>
      <c r="AE244" s="15">
        <v>6</v>
      </c>
      <c r="AF244" s="15">
        <v>5</v>
      </c>
      <c r="AG244" s="15">
        <v>5</v>
      </c>
      <c r="AH244" s="15">
        <v>4</v>
      </c>
      <c r="AI244" s="15">
        <v>3.5</v>
      </c>
      <c r="AJ244" s="15">
        <v>2</v>
      </c>
      <c r="AK244" s="15">
        <v>1.5</v>
      </c>
      <c r="AL244" s="15">
        <v>1</v>
      </c>
      <c r="AM244" s="15">
        <v>0</v>
      </c>
      <c r="AN244" s="15">
        <v>0</v>
      </c>
      <c r="AO244" s="15">
        <v>0</v>
      </c>
      <c r="AP244" s="15">
        <v>0</v>
      </c>
      <c r="AQ244" s="15">
        <v>0</v>
      </c>
      <c r="AR244" s="15">
        <v>0</v>
      </c>
      <c r="AS244" s="15">
        <v>0</v>
      </c>
      <c r="AT244" s="15">
        <v>0</v>
      </c>
      <c r="AU244" s="15">
        <v>0</v>
      </c>
      <c r="AV244" s="15">
        <v>0</v>
      </c>
      <c r="AW244" s="15">
        <v>0</v>
      </c>
    </row>
    <row r="245" spans="1:49">
      <c r="A245" s="88" t="s">
        <v>3480</v>
      </c>
      <c r="B245" s="15" t="s">
        <v>3285</v>
      </c>
      <c r="C245" s="15">
        <v>365</v>
      </c>
      <c r="D245" s="15">
        <v>22</v>
      </c>
      <c r="E245" s="15">
        <v>3</v>
      </c>
      <c r="F245" s="15">
        <v>2</v>
      </c>
      <c r="G245" s="15">
        <v>15</v>
      </c>
      <c r="H245" s="15">
        <v>2247</v>
      </c>
      <c r="I245" s="15" t="s">
        <v>393</v>
      </c>
      <c r="J245" s="15">
        <v>12</v>
      </c>
      <c r="K245" s="15">
        <v>11</v>
      </c>
      <c r="L245" s="15">
        <v>9</v>
      </c>
      <c r="M245" s="15">
        <v>8</v>
      </c>
      <c r="N245" s="15">
        <v>7</v>
      </c>
      <c r="O245" s="15">
        <v>7</v>
      </c>
      <c r="P245" s="15">
        <v>6</v>
      </c>
      <c r="Q245" s="15">
        <v>6</v>
      </c>
      <c r="R245" s="15">
        <v>5</v>
      </c>
      <c r="S245" s="15">
        <v>4</v>
      </c>
      <c r="T245" s="15">
        <v>3</v>
      </c>
      <c r="U245" s="15">
        <v>3</v>
      </c>
      <c r="V245" s="15">
        <v>2</v>
      </c>
      <c r="W245" s="15">
        <v>1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6</v>
      </c>
      <c r="AE245" s="15">
        <v>5</v>
      </c>
      <c r="AF245" s="15">
        <v>4</v>
      </c>
      <c r="AG245" s="15">
        <v>4</v>
      </c>
      <c r="AH245" s="15">
        <v>3.5</v>
      </c>
      <c r="AI245" s="15">
        <v>3.5</v>
      </c>
      <c r="AJ245" s="15">
        <v>3</v>
      </c>
      <c r="AK245" s="15">
        <v>3</v>
      </c>
      <c r="AL245" s="15">
        <v>2.5</v>
      </c>
      <c r="AM245" s="15">
        <v>2</v>
      </c>
      <c r="AN245" s="15">
        <v>1.5</v>
      </c>
      <c r="AO245" s="15">
        <v>1.5</v>
      </c>
      <c r="AP245" s="15">
        <v>1</v>
      </c>
      <c r="AQ245" s="15">
        <v>0.5</v>
      </c>
      <c r="AR245" s="15">
        <v>0</v>
      </c>
      <c r="AS245" s="15">
        <v>0</v>
      </c>
      <c r="AT245" s="15">
        <v>0</v>
      </c>
      <c r="AU245" s="15">
        <v>0</v>
      </c>
      <c r="AV245" s="15">
        <v>0</v>
      </c>
      <c r="AW245" s="15">
        <v>0</v>
      </c>
    </row>
    <row r="246" spans="1:49">
      <c r="A246" s="88" t="s">
        <v>3480</v>
      </c>
      <c r="B246" s="15" t="s">
        <v>3286</v>
      </c>
      <c r="C246" s="15">
        <v>480</v>
      </c>
      <c r="D246" s="15">
        <v>40</v>
      </c>
      <c r="E246" s="15">
        <v>4</v>
      </c>
      <c r="F246" s="15">
        <v>2.5</v>
      </c>
      <c r="G246" s="15">
        <v>25</v>
      </c>
      <c r="H246" s="15">
        <v>2253</v>
      </c>
      <c r="I246" s="15" t="s">
        <v>3057</v>
      </c>
      <c r="J246" s="15">
        <v>12</v>
      </c>
      <c r="K246" s="15">
        <v>12</v>
      </c>
      <c r="L246" s="15">
        <v>10</v>
      </c>
      <c r="M246" s="15">
        <v>8</v>
      </c>
      <c r="N246" s="15">
        <v>8</v>
      </c>
      <c r="O246" s="15">
        <v>7</v>
      </c>
      <c r="P246" s="15">
        <v>7</v>
      </c>
      <c r="Q246" s="15">
        <v>6</v>
      </c>
      <c r="R246" s="15">
        <v>6</v>
      </c>
      <c r="S246" s="15">
        <v>6</v>
      </c>
      <c r="T246" s="15">
        <v>5</v>
      </c>
      <c r="U246" s="15">
        <v>5</v>
      </c>
      <c r="V246" s="15">
        <v>4</v>
      </c>
      <c r="W246" s="15">
        <v>3</v>
      </c>
      <c r="X246" s="15">
        <v>2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4</v>
      </c>
      <c r="AE246" s="15">
        <v>4</v>
      </c>
      <c r="AF246" s="15">
        <v>3.5</v>
      </c>
      <c r="AG246" s="15">
        <v>3</v>
      </c>
      <c r="AH246" s="15">
        <v>3</v>
      </c>
      <c r="AI246" s="15">
        <v>2.5</v>
      </c>
      <c r="AJ246" s="15">
        <v>2.5</v>
      </c>
      <c r="AK246" s="15">
        <v>2</v>
      </c>
      <c r="AL246" s="15">
        <v>2</v>
      </c>
      <c r="AM246" s="15">
        <v>2</v>
      </c>
      <c r="AN246" s="15">
        <v>2</v>
      </c>
      <c r="AO246" s="15">
        <v>2</v>
      </c>
      <c r="AP246" s="15">
        <v>1.5</v>
      </c>
      <c r="AQ246" s="15">
        <v>1</v>
      </c>
      <c r="AR246" s="15">
        <v>1</v>
      </c>
      <c r="AS246" s="15">
        <v>0</v>
      </c>
      <c r="AT246" s="15">
        <v>0</v>
      </c>
      <c r="AU246" s="15">
        <v>0</v>
      </c>
      <c r="AV246" s="15">
        <v>0</v>
      </c>
      <c r="AW246" s="15">
        <v>0</v>
      </c>
    </row>
    <row r="247" spans="1:49">
      <c r="A247" s="88" t="s">
        <v>3480</v>
      </c>
      <c r="B247" s="15" t="s">
        <v>3287</v>
      </c>
      <c r="C247" s="15">
        <v>210</v>
      </c>
      <c r="D247" s="15">
        <v>2</v>
      </c>
      <c r="E247" s="15">
        <v>1</v>
      </c>
      <c r="F247" s="15">
        <v>0.9</v>
      </c>
      <c r="G247" s="15">
        <v>4</v>
      </c>
      <c r="H247" s="15">
        <v>2261</v>
      </c>
      <c r="I247" s="15" t="s">
        <v>397</v>
      </c>
      <c r="J247" s="15">
        <v>10</v>
      </c>
      <c r="K247" s="15">
        <v>9</v>
      </c>
      <c r="L247" s="15">
        <v>8</v>
      </c>
      <c r="M247" s="15">
        <v>7</v>
      </c>
      <c r="N247" s="15">
        <v>6</v>
      </c>
      <c r="O247" s="15">
        <v>5</v>
      </c>
      <c r="P247" s="15">
        <v>4</v>
      </c>
      <c r="Q247" s="15">
        <v>3</v>
      </c>
      <c r="R247" s="15">
        <v>2</v>
      </c>
      <c r="S247" s="15">
        <v>1</v>
      </c>
      <c r="T247" s="15">
        <v>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14</v>
      </c>
      <c r="AE247" s="15">
        <v>13</v>
      </c>
      <c r="AF247" s="15">
        <v>11.5</v>
      </c>
      <c r="AG247" s="15">
        <v>10</v>
      </c>
      <c r="AH247" s="15">
        <v>8.5</v>
      </c>
      <c r="AI247" s="15">
        <v>7</v>
      </c>
      <c r="AJ247" s="15">
        <v>6</v>
      </c>
      <c r="AK247" s="15">
        <v>4</v>
      </c>
      <c r="AL247" s="15">
        <v>3</v>
      </c>
      <c r="AM247" s="15">
        <v>1.5</v>
      </c>
      <c r="AN247" s="15">
        <v>0</v>
      </c>
      <c r="AO247" s="15">
        <v>0</v>
      </c>
      <c r="AP247" s="15">
        <v>0</v>
      </c>
      <c r="AQ247" s="15">
        <v>0</v>
      </c>
      <c r="AR247" s="15">
        <v>0</v>
      </c>
      <c r="AS247" s="15">
        <v>0</v>
      </c>
      <c r="AT247" s="15">
        <v>0</v>
      </c>
      <c r="AU247" s="15">
        <v>0</v>
      </c>
      <c r="AV247" s="15">
        <v>0</v>
      </c>
      <c r="AW247" s="15">
        <v>0</v>
      </c>
    </row>
    <row r="248" spans="1:49">
      <c r="A248" s="88" t="s">
        <v>3480</v>
      </c>
      <c r="B248" s="15" t="s">
        <v>3288</v>
      </c>
      <c r="C248" s="15">
        <v>290</v>
      </c>
      <c r="D248" s="15">
        <v>8</v>
      </c>
      <c r="E248" s="15">
        <v>2</v>
      </c>
      <c r="F248" s="15">
        <v>1.3</v>
      </c>
      <c r="G248" s="15">
        <v>7</v>
      </c>
      <c r="H248" s="15">
        <v>2263</v>
      </c>
      <c r="I248" s="15" t="s">
        <v>395</v>
      </c>
      <c r="J248" s="15">
        <v>9</v>
      </c>
      <c r="K248" s="15">
        <v>8</v>
      </c>
      <c r="L248" s="15">
        <v>8</v>
      </c>
      <c r="M248" s="15">
        <v>7</v>
      </c>
      <c r="N248" s="15">
        <v>7</v>
      </c>
      <c r="O248" s="15">
        <v>6</v>
      </c>
      <c r="P248" s="15">
        <v>5</v>
      </c>
      <c r="Q248" s="15">
        <v>4</v>
      </c>
      <c r="R248" s="15">
        <v>3</v>
      </c>
      <c r="S248" s="15">
        <v>2</v>
      </c>
      <c r="T248" s="15">
        <v>1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6.5</v>
      </c>
      <c r="AE248" s="15">
        <v>6</v>
      </c>
      <c r="AF248" s="15">
        <v>6</v>
      </c>
      <c r="AG248" s="15">
        <v>5</v>
      </c>
      <c r="AH248" s="15">
        <v>5</v>
      </c>
      <c r="AI248" s="15">
        <v>4</v>
      </c>
      <c r="AJ248" s="15">
        <v>3.5</v>
      </c>
      <c r="AK248" s="15">
        <v>3</v>
      </c>
      <c r="AL248" s="15">
        <v>2</v>
      </c>
      <c r="AM248" s="15">
        <v>1.5</v>
      </c>
      <c r="AN248" s="15">
        <v>1</v>
      </c>
      <c r="AO248" s="15">
        <v>0</v>
      </c>
      <c r="AP248" s="15">
        <v>0</v>
      </c>
      <c r="AQ248" s="15">
        <v>0</v>
      </c>
      <c r="AR248" s="15">
        <v>0</v>
      </c>
      <c r="AS248" s="15">
        <v>0</v>
      </c>
      <c r="AT248" s="15">
        <v>0</v>
      </c>
      <c r="AU248" s="15">
        <v>0</v>
      </c>
      <c r="AV248" s="15">
        <v>0</v>
      </c>
      <c r="AW248" s="15">
        <v>0</v>
      </c>
    </row>
    <row r="249" spans="1:49">
      <c r="A249" s="88" t="s">
        <v>3480</v>
      </c>
      <c r="B249" s="15" t="s">
        <v>3289</v>
      </c>
      <c r="C249" s="15">
        <v>465</v>
      </c>
      <c r="D249" s="15">
        <v>40</v>
      </c>
      <c r="E249" s="15">
        <v>3</v>
      </c>
      <c r="F249" s="15">
        <v>1.9</v>
      </c>
      <c r="G249" s="15">
        <v>15</v>
      </c>
      <c r="H249" s="15">
        <v>2268</v>
      </c>
      <c r="I249" s="15" t="s">
        <v>393</v>
      </c>
      <c r="J249" s="15">
        <v>13</v>
      </c>
      <c r="K249" s="15">
        <v>12</v>
      </c>
      <c r="L249" s="15">
        <v>12</v>
      </c>
      <c r="M249" s="15">
        <v>11</v>
      </c>
      <c r="N249" s="15">
        <v>10</v>
      </c>
      <c r="O249" s="15">
        <v>9</v>
      </c>
      <c r="P249" s="15">
        <v>8</v>
      </c>
      <c r="Q249" s="15">
        <v>8</v>
      </c>
      <c r="R249" s="15">
        <v>7</v>
      </c>
      <c r="S249" s="15">
        <v>6</v>
      </c>
      <c r="T249" s="15">
        <v>5</v>
      </c>
      <c r="U249" s="15">
        <v>4</v>
      </c>
      <c r="V249" s="15">
        <v>3</v>
      </c>
      <c r="W249" s="15">
        <v>2</v>
      </c>
      <c r="X249" s="15">
        <v>1</v>
      </c>
      <c r="Y249" s="15">
        <v>0</v>
      </c>
      <c r="Z249" s="15">
        <v>0</v>
      </c>
      <c r="AA249" s="15">
        <v>0</v>
      </c>
      <c r="AB249" s="15">
        <v>0</v>
      </c>
      <c r="AC249" s="15">
        <v>0</v>
      </c>
      <c r="AD249" s="15">
        <v>6</v>
      </c>
      <c r="AE249" s="15">
        <v>6</v>
      </c>
      <c r="AF249" s="15">
        <v>6</v>
      </c>
      <c r="AG249" s="15">
        <v>5</v>
      </c>
      <c r="AH249" s="15">
        <v>5</v>
      </c>
      <c r="AI249" s="15">
        <v>4</v>
      </c>
      <c r="AJ249" s="15">
        <v>4</v>
      </c>
      <c r="AK249" s="15">
        <v>4</v>
      </c>
      <c r="AL249" s="15">
        <v>3.5</v>
      </c>
      <c r="AM249" s="15">
        <v>3</v>
      </c>
      <c r="AN249" s="15">
        <v>2.5</v>
      </c>
      <c r="AO249" s="15">
        <v>2</v>
      </c>
      <c r="AP249" s="15">
        <v>1.5</v>
      </c>
      <c r="AQ249" s="15">
        <v>1</v>
      </c>
      <c r="AR249" s="15">
        <v>0.5</v>
      </c>
      <c r="AS249" s="15">
        <v>0</v>
      </c>
      <c r="AT249" s="15">
        <v>0</v>
      </c>
      <c r="AU249" s="15">
        <v>0</v>
      </c>
      <c r="AV249" s="15">
        <v>0</v>
      </c>
      <c r="AW249" s="15">
        <v>0</v>
      </c>
    </row>
    <row r="250" spans="1:49">
      <c r="A250" s="88" t="s">
        <v>3480</v>
      </c>
      <c r="B250" s="15" t="s">
        <v>3290</v>
      </c>
      <c r="C250" s="15">
        <v>330</v>
      </c>
      <c r="D250" s="15">
        <v>2</v>
      </c>
      <c r="E250" s="15">
        <v>1</v>
      </c>
      <c r="F250" s="15">
        <v>1.8</v>
      </c>
      <c r="G250" s="15">
        <v>4</v>
      </c>
      <c r="H250" s="15">
        <v>2268</v>
      </c>
      <c r="I250" s="15" t="s">
        <v>397</v>
      </c>
      <c r="J250" s="15">
        <v>11</v>
      </c>
      <c r="K250" s="15">
        <v>10</v>
      </c>
      <c r="L250" s="15">
        <v>9</v>
      </c>
      <c r="M250" s="15">
        <v>9</v>
      </c>
      <c r="N250" s="15">
        <v>8</v>
      </c>
      <c r="O250" s="15">
        <v>7</v>
      </c>
      <c r="P250" s="15">
        <v>6</v>
      </c>
      <c r="Q250" s="15">
        <v>5</v>
      </c>
      <c r="R250" s="15">
        <v>4</v>
      </c>
      <c r="S250" s="15">
        <v>3</v>
      </c>
      <c r="T250" s="15">
        <v>2</v>
      </c>
      <c r="U250" s="15">
        <v>1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  <c r="AB250" s="15">
        <v>0</v>
      </c>
      <c r="AC250" s="15">
        <v>0</v>
      </c>
      <c r="AD250" s="15">
        <v>16</v>
      </c>
      <c r="AE250" s="15">
        <v>14</v>
      </c>
      <c r="AF250" s="15">
        <v>13</v>
      </c>
      <c r="AG250" s="15">
        <v>13</v>
      </c>
      <c r="AH250" s="15">
        <v>11.5</v>
      </c>
      <c r="AI250" s="15">
        <v>10</v>
      </c>
      <c r="AJ250" s="15">
        <v>8.5</v>
      </c>
      <c r="AK250" s="15">
        <v>7</v>
      </c>
      <c r="AL250" s="15">
        <v>6</v>
      </c>
      <c r="AM250" s="15">
        <v>4</v>
      </c>
      <c r="AN250" s="15">
        <v>3</v>
      </c>
      <c r="AO250" s="15">
        <v>1.5</v>
      </c>
      <c r="AP250" s="15">
        <v>0</v>
      </c>
      <c r="AQ250" s="15">
        <v>0</v>
      </c>
      <c r="AR250" s="15">
        <v>0</v>
      </c>
      <c r="AS250" s="15">
        <v>0</v>
      </c>
      <c r="AT250" s="15">
        <v>0</v>
      </c>
      <c r="AU250" s="15">
        <v>0</v>
      </c>
      <c r="AV250" s="15">
        <v>0</v>
      </c>
      <c r="AW250" s="15">
        <v>0</v>
      </c>
    </row>
    <row r="251" spans="1:49">
      <c r="A251" s="88" t="s">
        <v>3480</v>
      </c>
      <c r="B251" s="15" t="s">
        <v>3291</v>
      </c>
      <c r="C251" s="15">
        <v>175</v>
      </c>
      <c r="D251" s="15">
        <v>2</v>
      </c>
      <c r="E251" s="15">
        <v>1</v>
      </c>
      <c r="F251" s="15">
        <v>0.3</v>
      </c>
      <c r="G251" s="15">
        <v>4</v>
      </c>
      <c r="H251" s="15">
        <v>2259</v>
      </c>
      <c r="I251" s="15" t="s">
        <v>397</v>
      </c>
      <c r="J251" s="15">
        <v>10</v>
      </c>
      <c r="K251" s="15">
        <v>10</v>
      </c>
      <c r="L251" s="15">
        <v>8</v>
      </c>
      <c r="M251" s="15">
        <v>8</v>
      </c>
      <c r="N251" s="15">
        <v>7</v>
      </c>
      <c r="O251" s="15">
        <v>7</v>
      </c>
      <c r="P251" s="15">
        <v>6</v>
      </c>
      <c r="Q251" s="15">
        <v>5</v>
      </c>
      <c r="R251" s="15">
        <v>4</v>
      </c>
      <c r="S251" s="15">
        <v>4</v>
      </c>
      <c r="T251" s="15">
        <v>3</v>
      </c>
      <c r="U251" s="15">
        <v>1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14</v>
      </c>
      <c r="AE251" s="15">
        <v>14</v>
      </c>
      <c r="AF251" s="15">
        <v>11.5</v>
      </c>
      <c r="AG251" s="15">
        <v>11.5</v>
      </c>
      <c r="AH251" s="15">
        <v>10</v>
      </c>
      <c r="AI251" s="15">
        <v>10</v>
      </c>
      <c r="AJ251" s="15">
        <v>8.5</v>
      </c>
      <c r="AK251" s="15">
        <v>7</v>
      </c>
      <c r="AL251" s="15">
        <v>6</v>
      </c>
      <c r="AM251" s="15">
        <v>6</v>
      </c>
      <c r="AN251" s="15">
        <v>4</v>
      </c>
      <c r="AO251" s="15">
        <v>1.5</v>
      </c>
      <c r="AP251" s="15">
        <v>0</v>
      </c>
      <c r="AQ251" s="15">
        <v>0</v>
      </c>
      <c r="AR251" s="15">
        <v>0</v>
      </c>
      <c r="AS251" s="15">
        <v>0</v>
      </c>
      <c r="AT251" s="15">
        <v>0</v>
      </c>
      <c r="AU251" s="15">
        <v>0</v>
      </c>
      <c r="AV251" s="15">
        <v>0</v>
      </c>
      <c r="AW251" s="15">
        <v>0</v>
      </c>
    </row>
    <row r="252" spans="1:49">
      <c r="A252" s="88" t="s">
        <v>3480</v>
      </c>
      <c r="B252" s="15" t="s">
        <v>3292</v>
      </c>
      <c r="C252" s="15">
        <v>265</v>
      </c>
      <c r="D252" s="15">
        <v>40</v>
      </c>
      <c r="E252" s="15">
        <v>2</v>
      </c>
      <c r="F252" s="15">
        <v>1.2</v>
      </c>
      <c r="G252" s="15">
        <v>11</v>
      </c>
      <c r="H252" s="15">
        <v>2261</v>
      </c>
      <c r="I252" s="15" t="s">
        <v>395</v>
      </c>
      <c r="J252" s="15">
        <v>14</v>
      </c>
      <c r="K252" s="15">
        <v>13</v>
      </c>
      <c r="L252" s="15">
        <v>12</v>
      </c>
      <c r="M252" s="15">
        <v>11</v>
      </c>
      <c r="N252" s="15">
        <v>11</v>
      </c>
      <c r="O252" s="15">
        <v>10</v>
      </c>
      <c r="P252" s="15">
        <v>10</v>
      </c>
      <c r="Q252" s="15">
        <v>8</v>
      </c>
      <c r="R252" s="15">
        <v>8</v>
      </c>
      <c r="S252" s="15">
        <v>6</v>
      </c>
      <c r="T252" s="15">
        <v>5</v>
      </c>
      <c r="U252" s="15">
        <v>5</v>
      </c>
      <c r="V252" s="15">
        <v>4</v>
      </c>
      <c r="W252" s="15">
        <v>3</v>
      </c>
      <c r="X252" s="15">
        <v>1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10</v>
      </c>
      <c r="AE252" s="15">
        <v>9</v>
      </c>
      <c r="AF252" s="15">
        <v>8.5</v>
      </c>
      <c r="AG252" s="15">
        <v>8</v>
      </c>
      <c r="AH252" s="15">
        <v>8</v>
      </c>
      <c r="AI252" s="15">
        <v>7</v>
      </c>
      <c r="AJ252" s="15">
        <v>7</v>
      </c>
      <c r="AK252" s="15">
        <v>6</v>
      </c>
      <c r="AL252" s="15">
        <v>6</v>
      </c>
      <c r="AM252" s="15">
        <v>4</v>
      </c>
      <c r="AN252" s="15">
        <v>3.5</v>
      </c>
      <c r="AO252" s="15">
        <v>3.5</v>
      </c>
      <c r="AP252" s="15">
        <v>3</v>
      </c>
      <c r="AQ252" s="15">
        <v>2</v>
      </c>
      <c r="AR252" s="15">
        <v>1</v>
      </c>
      <c r="AS252" s="15">
        <v>0</v>
      </c>
      <c r="AT252" s="15">
        <v>0</v>
      </c>
      <c r="AU252" s="15">
        <v>0</v>
      </c>
      <c r="AV252" s="15">
        <v>0</v>
      </c>
      <c r="AW252" s="15">
        <v>0</v>
      </c>
    </row>
    <row r="253" spans="1:49">
      <c r="A253" s="88" t="s">
        <v>3480</v>
      </c>
      <c r="B253" s="15" t="s">
        <v>3293</v>
      </c>
      <c r="C253" s="15">
        <v>260</v>
      </c>
      <c r="D253" s="15">
        <v>22</v>
      </c>
      <c r="E253" s="15">
        <v>1</v>
      </c>
      <c r="F253" s="15">
        <v>0.7</v>
      </c>
      <c r="G253" s="15">
        <v>5</v>
      </c>
      <c r="H253" s="15">
        <v>2263</v>
      </c>
      <c r="I253" s="15" t="s">
        <v>397</v>
      </c>
      <c r="J253" s="15">
        <v>12</v>
      </c>
      <c r="K253" s="15">
        <v>12</v>
      </c>
      <c r="L253" s="15">
        <v>11</v>
      </c>
      <c r="M253" s="15">
        <v>11</v>
      </c>
      <c r="N253" s="15">
        <v>11</v>
      </c>
      <c r="O253" s="15">
        <v>10</v>
      </c>
      <c r="P253" s="15">
        <v>10</v>
      </c>
      <c r="Q253" s="15">
        <v>9</v>
      </c>
      <c r="R253" s="15">
        <v>8</v>
      </c>
      <c r="S253" s="15">
        <v>7</v>
      </c>
      <c r="T253" s="15">
        <v>7</v>
      </c>
      <c r="U253" s="15">
        <v>6</v>
      </c>
      <c r="V253" s="15">
        <v>4</v>
      </c>
      <c r="W253" s="15">
        <v>2</v>
      </c>
      <c r="X253" s="15">
        <v>1</v>
      </c>
      <c r="Y253" s="15">
        <v>0</v>
      </c>
      <c r="Z253" s="15">
        <v>0</v>
      </c>
      <c r="AA253" s="15">
        <v>0</v>
      </c>
      <c r="AB253" s="15">
        <v>0</v>
      </c>
      <c r="AC253" s="15">
        <v>0</v>
      </c>
      <c r="AD253" s="15">
        <v>17</v>
      </c>
      <c r="AE253" s="15">
        <v>17</v>
      </c>
      <c r="AF253" s="15">
        <v>16</v>
      </c>
      <c r="AG253" s="15">
        <v>16</v>
      </c>
      <c r="AH253" s="15">
        <v>16</v>
      </c>
      <c r="AI253" s="15">
        <v>14</v>
      </c>
      <c r="AJ253" s="15">
        <v>14</v>
      </c>
      <c r="AK253" s="15">
        <v>13</v>
      </c>
      <c r="AL253" s="15">
        <v>11.5</v>
      </c>
      <c r="AM253" s="15">
        <v>10</v>
      </c>
      <c r="AN253" s="15">
        <v>10</v>
      </c>
      <c r="AO253" s="15">
        <v>8.5</v>
      </c>
      <c r="AP253" s="15">
        <v>6</v>
      </c>
      <c r="AQ253" s="15">
        <v>3</v>
      </c>
      <c r="AR253" s="15">
        <v>1.5</v>
      </c>
      <c r="AS253" s="15">
        <v>0</v>
      </c>
      <c r="AT253" s="15">
        <v>0</v>
      </c>
      <c r="AU253" s="15">
        <v>0</v>
      </c>
      <c r="AV253" s="15">
        <v>0</v>
      </c>
      <c r="AW253" s="15">
        <v>0</v>
      </c>
    </row>
    <row r="254" spans="1:49">
      <c r="A254" s="88" t="s">
        <v>3480</v>
      </c>
      <c r="B254" s="15" t="s">
        <v>3294</v>
      </c>
      <c r="C254" s="15">
        <v>350</v>
      </c>
      <c r="D254" s="15">
        <v>45</v>
      </c>
      <c r="E254" s="15">
        <v>2</v>
      </c>
      <c r="F254" s="15">
        <v>1.5</v>
      </c>
      <c r="G254" s="15">
        <v>11</v>
      </c>
      <c r="H254" s="15">
        <v>2267</v>
      </c>
      <c r="I254" s="15" t="s">
        <v>395</v>
      </c>
      <c r="J254" s="15">
        <v>15</v>
      </c>
      <c r="K254" s="15">
        <v>15</v>
      </c>
      <c r="L254" s="15">
        <v>14</v>
      </c>
      <c r="M254" s="15">
        <v>13</v>
      </c>
      <c r="N254" s="15">
        <v>12</v>
      </c>
      <c r="O254" s="15">
        <v>11</v>
      </c>
      <c r="P254" s="15">
        <v>10</v>
      </c>
      <c r="Q254" s="15">
        <v>9</v>
      </c>
      <c r="R254" s="15">
        <v>9</v>
      </c>
      <c r="S254" s="15">
        <v>8</v>
      </c>
      <c r="T254" s="15">
        <v>7</v>
      </c>
      <c r="U254" s="15">
        <v>7</v>
      </c>
      <c r="V254" s="15">
        <v>6</v>
      </c>
      <c r="W254" s="15">
        <v>5</v>
      </c>
      <c r="X254" s="15">
        <v>5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11</v>
      </c>
      <c r="AE254" s="15">
        <v>11</v>
      </c>
      <c r="AF254" s="15">
        <v>10</v>
      </c>
      <c r="AG254" s="15">
        <v>9</v>
      </c>
      <c r="AH254" s="15">
        <v>8.5</v>
      </c>
      <c r="AI254" s="15">
        <v>8</v>
      </c>
      <c r="AJ254" s="15">
        <v>7</v>
      </c>
      <c r="AK254" s="15">
        <v>6.5</v>
      </c>
      <c r="AL254" s="15">
        <v>6.5</v>
      </c>
      <c r="AM254" s="15">
        <v>6</v>
      </c>
      <c r="AN254" s="15">
        <v>5</v>
      </c>
      <c r="AO254" s="15">
        <v>5</v>
      </c>
      <c r="AP254" s="15">
        <v>4</v>
      </c>
      <c r="AQ254" s="15">
        <v>3.5</v>
      </c>
      <c r="AR254" s="15">
        <v>3.5</v>
      </c>
      <c r="AS254" s="15">
        <v>0</v>
      </c>
      <c r="AT254" s="15">
        <v>0</v>
      </c>
      <c r="AU254" s="15">
        <v>0</v>
      </c>
      <c r="AV254" s="15">
        <v>0</v>
      </c>
      <c r="AW254" s="15">
        <v>0</v>
      </c>
    </row>
    <row r="255" spans="1:49">
      <c r="A255" s="88" t="s">
        <v>3480</v>
      </c>
      <c r="B255" s="15" t="s">
        <v>3295</v>
      </c>
      <c r="C255" s="15">
        <v>300</v>
      </c>
      <c r="D255" s="15">
        <v>40</v>
      </c>
      <c r="E255" s="15">
        <v>1</v>
      </c>
      <c r="F255" s="15">
        <v>0.8</v>
      </c>
      <c r="G255" s="15">
        <v>6</v>
      </c>
      <c r="H255" s="15">
        <v>2270</v>
      </c>
      <c r="I255" s="15" t="s">
        <v>397</v>
      </c>
      <c r="J255" s="15">
        <v>15</v>
      </c>
      <c r="K255" s="15">
        <v>15</v>
      </c>
      <c r="L255" s="15">
        <v>14</v>
      </c>
      <c r="M255" s="15">
        <v>14</v>
      </c>
      <c r="N255" s="15">
        <v>13</v>
      </c>
      <c r="O255" s="15">
        <v>13</v>
      </c>
      <c r="P255" s="15">
        <v>12</v>
      </c>
      <c r="Q255" s="15">
        <v>11</v>
      </c>
      <c r="R255" s="15">
        <v>10</v>
      </c>
      <c r="S255" s="15">
        <v>9</v>
      </c>
      <c r="T255" s="15">
        <v>8</v>
      </c>
      <c r="U255" s="15">
        <v>7</v>
      </c>
      <c r="V255" s="15">
        <v>5</v>
      </c>
      <c r="W255" s="15">
        <v>5</v>
      </c>
      <c r="X255" s="15">
        <v>3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21.5</v>
      </c>
      <c r="AE255" s="15">
        <v>21.5</v>
      </c>
      <c r="AF255" s="15">
        <v>20</v>
      </c>
      <c r="AG255" s="15">
        <v>20</v>
      </c>
      <c r="AH255" s="15">
        <v>18.5</v>
      </c>
      <c r="AI255" s="15">
        <v>18.5</v>
      </c>
      <c r="AJ255" s="15">
        <v>17</v>
      </c>
      <c r="AK255" s="15">
        <v>16</v>
      </c>
      <c r="AL255" s="15">
        <v>14</v>
      </c>
      <c r="AM255" s="15">
        <v>13</v>
      </c>
      <c r="AN255" s="15">
        <v>11.5</v>
      </c>
      <c r="AO255" s="15">
        <v>10</v>
      </c>
      <c r="AP255" s="15">
        <v>7</v>
      </c>
      <c r="AQ255" s="15">
        <v>7</v>
      </c>
      <c r="AR255" s="15">
        <v>4</v>
      </c>
      <c r="AS255" s="15">
        <v>0</v>
      </c>
      <c r="AT255" s="15">
        <v>0</v>
      </c>
      <c r="AU255" s="15">
        <v>0</v>
      </c>
      <c r="AV255" s="15">
        <v>0</v>
      </c>
      <c r="AW255" s="15">
        <v>0</v>
      </c>
    </row>
    <row r="256" spans="1:49">
      <c r="A256" s="88" t="s">
        <v>3480</v>
      </c>
      <c r="B256" s="15" t="s">
        <v>3296</v>
      </c>
      <c r="C256" s="15">
        <v>375</v>
      </c>
      <c r="D256" s="15">
        <v>22</v>
      </c>
      <c r="E256" s="15">
        <v>1</v>
      </c>
      <c r="F256" s="15">
        <v>1.3</v>
      </c>
      <c r="G256" s="15">
        <v>7</v>
      </c>
      <c r="H256" s="15">
        <v>2267</v>
      </c>
      <c r="I256" s="15" t="s">
        <v>397</v>
      </c>
      <c r="J256" s="15">
        <v>16</v>
      </c>
      <c r="K256" s="15">
        <v>16</v>
      </c>
      <c r="L256" s="15">
        <v>16</v>
      </c>
      <c r="M256" s="15">
        <v>16</v>
      </c>
      <c r="N256" s="15">
        <v>15</v>
      </c>
      <c r="O256" s="15">
        <v>14</v>
      </c>
      <c r="P256" s="15">
        <v>13</v>
      </c>
      <c r="Q256" s="15">
        <v>12</v>
      </c>
      <c r="R256" s="15">
        <v>12</v>
      </c>
      <c r="S256" s="15">
        <v>11</v>
      </c>
      <c r="T256" s="15">
        <v>11</v>
      </c>
      <c r="U256" s="15">
        <v>10</v>
      </c>
      <c r="V256" s="15">
        <v>9</v>
      </c>
      <c r="W256" s="15">
        <v>8</v>
      </c>
      <c r="X256" s="15">
        <v>5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23</v>
      </c>
      <c r="AE256" s="15">
        <v>23</v>
      </c>
      <c r="AF256" s="15">
        <v>23</v>
      </c>
      <c r="AG256" s="15">
        <v>23</v>
      </c>
      <c r="AH256" s="15">
        <v>21.5</v>
      </c>
      <c r="AI256" s="15">
        <v>20</v>
      </c>
      <c r="AJ256" s="15">
        <v>18.5</v>
      </c>
      <c r="AK256" s="15">
        <v>17</v>
      </c>
      <c r="AL256" s="15">
        <v>17</v>
      </c>
      <c r="AM256" s="15">
        <v>16</v>
      </c>
      <c r="AN256" s="15">
        <v>16</v>
      </c>
      <c r="AO256" s="15">
        <v>14</v>
      </c>
      <c r="AP256" s="15">
        <v>13</v>
      </c>
      <c r="AQ256" s="15">
        <v>11.5</v>
      </c>
      <c r="AR256" s="15">
        <v>7</v>
      </c>
      <c r="AS256" s="15">
        <v>0</v>
      </c>
      <c r="AT256" s="15">
        <v>0</v>
      </c>
      <c r="AU256" s="15">
        <v>0</v>
      </c>
      <c r="AV256" s="15">
        <v>0</v>
      </c>
      <c r="AW256" s="15">
        <v>0</v>
      </c>
    </row>
    <row r="257" spans="1:49">
      <c r="A257" s="88" t="s">
        <v>3480</v>
      </c>
      <c r="B257" s="15" t="s">
        <v>3297</v>
      </c>
      <c r="C257" s="15">
        <v>175</v>
      </c>
      <c r="D257" s="15">
        <v>22</v>
      </c>
      <c r="E257" s="15">
        <v>2</v>
      </c>
      <c r="F257" s="15">
        <v>1</v>
      </c>
      <c r="G257" s="15">
        <v>11</v>
      </c>
      <c r="H257" s="15">
        <v>2269</v>
      </c>
      <c r="I257" s="15" t="s">
        <v>395</v>
      </c>
      <c r="J257" s="15">
        <v>14</v>
      </c>
      <c r="K257" s="15">
        <v>11</v>
      </c>
      <c r="L257" s="15">
        <v>9</v>
      </c>
      <c r="M257" s="15">
        <v>8</v>
      </c>
      <c r="N257" s="15">
        <v>6</v>
      </c>
      <c r="O257" s="15">
        <v>6</v>
      </c>
      <c r="P257" s="15">
        <v>5</v>
      </c>
      <c r="Q257" s="15">
        <v>5</v>
      </c>
      <c r="R257" s="15">
        <v>4</v>
      </c>
      <c r="S257" s="15">
        <v>4</v>
      </c>
      <c r="T257" s="15">
        <v>3</v>
      </c>
      <c r="U257" s="15">
        <v>2</v>
      </c>
      <c r="V257" s="15">
        <v>1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10</v>
      </c>
      <c r="AE257" s="15">
        <v>8</v>
      </c>
      <c r="AF257" s="15">
        <v>6.5</v>
      </c>
      <c r="AG257" s="15">
        <v>6</v>
      </c>
      <c r="AH257" s="15">
        <v>4</v>
      </c>
      <c r="AI257" s="15">
        <v>4</v>
      </c>
      <c r="AJ257" s="15">
        <v>3.5</v>
      </c>
      <c r="AK257" s="15">
        <v>3.5</v>
      </c>
      <c r="AL257" s="15">
        <v>3</v>
      </c>
      <c r="AM257" s="15">
        <v>3</v>
      </c>
      <c r="AN257" s="15">
        <v>2</v>
      </c>
      <c r="AO257" s="15">
        <v>1.5</v>
      </c>
      <c r="AP257" s="15">
        <v>1</v>
      </c>
      <c r="AQ257" s="15">
        <v>0</v>
      </c>
      <c r="AR257" s="15">
        <v>0</v>
      </c>
      <c r="AS257" s="15">
        <v>0</v>
      </c>
      <c r="AT257" s="15">
        <v>0</v>
      </c>
      <c r="AU257" s="15">
        <v>0</v>
      </c>
      <c r="AV257" s="15">
        <v>0</v>
      </c>
      <c r="AW257" s="15">
        <v>0</v>
      </c>
    </row>
    <row r="258" spans="1:49">
      <c r="A258" s="88" t="s">
        <v>3480</v>
      </c>
      <c r="B258" s="15" t="s">
        <v>3298</v>
      </c>
      <c r="C258" s="15">
        <v>575</v>
      </c>
      <c r="D258" s="15">
        <v>85</v>
      </c>
      <c r="E258" s="15">
        <v>3</v>
      </c>
      <c r="F258" s="15">
        <v>1.1000000000000001</v>
      </c>
      <c r="G258" s="15">
        <v>18</v>
      </c>
      <c r="H258" s="15">
        <v>2271</v>
      </c>
      <c r="I258" s="15" t="s">
        <v>393</v>
      </c>
      <c r="J258" s="15">
        <v>16</v>
      </c>
      <c r="K258" s="15">
        <v>16</v>
      </c>
      <c r="L258" s="15">
        <v>16</v>
      </c>
      <c r="M258" s="15">
        <v>16</v>
      </c>
      <c r="N258" s="15">
        <v>16</v>
      </c>
      <c r="O258" s="15">
        <v>15</v>
      </c>
      <c r="P258" s="15">
        <v>14</v>
      </c>
      <c r="Q258" s="15">
        <v>13</v>
      </c>
      <c r="R258" s="15">
        <v>12</v>
      </c>
      <c r="S258" s="15">
        <v>11</v>
      </c>
      <c r="T258" s="15">
        <v>11</v>
      </c>
      <c r="U258" s="15">
        <v>10</v>
      </c>
      <c r="V258" s="15">
        <v>10</v>
      </c>
      <c r="W258" s="15">
        <v>9</v>
      </c>
      <c r="X258" s="15">
        <v>6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7.5</v>
      </c>
      <c r="AE258" s="15">
        <v>7.5</v>
      </c>
      <c r="AF258" s="15">
        <v>7.5</v>
      </c>
      <c r="AG258" s="15">
        <v>7.5</v>
      </c>
      <c r="AH258" s="15">
        <v>7.5</v>
      </c>
      <c r="AI258" s="15">
        <v>7</v>
      </c>
      <c r="AJ258" s="15">
        <v>6.5</v>
      </c>
      <c r="AK258" s="15">
        <v>6</v>
      </c>
      <c r="AL258" s="15">
        <v>6</v>
      </c>
      <c r="AM258" s="15">
        <v>5</v>
      </c>
      <c r="AN258" s="15">
        <v>5</v>
      </c>
      <c r="AO258" s="15">
        <v>5</v>
      </c>
      <c r="AP258" s="15">
        <v>5</v>
      </c>
      <c r="AQ258" s="15">
        <v>4</v>
      </c>
      <c r="AR258" s="15">
        <v>3</v>
      </c>
      <c r="AS258" s="15">
        <v>0</v>
      </c>
      <c r="AT258" s="15">
        <v>0</v>
      </c>
      <c r="AU258" s="15">
        <v>0</v>
      </c>
      <c r="AV258" s="15">
        <v>0</v>
      </c>
      <c r="AW258" s="15">
        <v>0</v>
      </c>
    </row>
    <row r="259" spans="1:49">
      <c r="A259" s="88" t="s">
        <v>3480</v>
      </c>
      <c r="B259" s="15" t="s">
        <v>3299</v>
      </c>
      <c r="C259" s="15">
        <v>1250</v>
      </c>
      <c r="D259" s="15">
        <v>85</v>
      </c>
      <c r="E259" s="15">
        <v>2</v>
      </c>
      <c r="F259" s="15">
        <v>4.0999999999999996</v>
      </c>
      <c r="G259" s="15">
        <v>13</v>
      </c>
      <c r="H259" s="15">
        <v>2273</v>
      </c>
      <c r="I259" s="15" t="s">
        <v>395</v>
      </c>
      <c r="J259" s="15">
        <v>16</v>
      </c>
      <c r="K259" s="15">
        <v>16</v>
      </c>
      <c r="L259" s="15">
        <v>16</v>
      </c>
      <c r="M259" s="15">
        <v>16</v>
      </c>
      <c r="N259" s="15">
        <v>15</v>
      </c>
      <c r="O259" s="15">
        <v>15</v>
      </c>
      <c r="P259" s="15">
        <v>15</v>
      </c>
      <c r="Q259" s="15">
        <v>14</v>
      </c>
      <c r="R259" s="15">
        <v>14</v>
      </c>
      <c r="S259" s="15">
        <v>14</v>
      </c>
      <c r="T259" s="15">
        <v>14</v>
      </c>
      <c r="U259" s="15">
        <v>13</v>
      </c>
      <c r="V259" s="15">
        <v>13</v>
      </c>
      <c r="W259" s="15">
        <v>13</v>
      </c>
      <c r="X259" s="15">
        <v>12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11.5</v>
      </c>
      <c r="AE259" s="15">
        <v>11.5</v>
      </c>
      <c r="AF259" s="15">
        <v>11.5</v>
      </c>
      <c r="AG259" s="15">
        <v>11.5</v>
      </c>
      <c r="AH259" s="15">
        <v>11</v>
      </c>
      <c r="AI259" s="15">
        <v>11</v>
      </c>
      <c r="AJ259" s="15">
        <v>11</v>
      </c>
      <c r="AK259" s="15">
        <v>10</v>
      </c>
      <c r="AL259" s="15">
        <v>10</v>
      </c>
      <c r="AM259" s="15">
        <v>10</v>
      </c>
      <c r="AN259" s="15">
        <v>10</v>
      </c>
      <c r="AO259" s="15">
        <v>9</v>
      </c>
      <c r="AP259" s="15">
        <v>9</v>
      </c>
      <c r="AQ259" s="15">
        <v>9</v>
      </c>
      <c r="AR259" s="15">
        <v>8.5</v>
      </c>
      <c r="AS259" s="15">
        <v>0</v>
      </c>
      <c r="AT259" s="15">
        <v>0</v>
      </c>
      <c r="AU259" s="15">
        <v>0</v>
      </c>
      <c r="AV259" s="15">
        <v>0</v>
      </c>
      <c r="AW259" s="15">
        <v>0</v>
      </c>
    </row>
    <row r="260" spans="1:49">
      <c r="A260" s="88" t="s">
        <v>3480</v>
      </c>
      <c r="B260" s="15" t="s">
        <v>3300</v>
      </c>
      <c r="C260" s="15">
        <v>340</v>
      </c>
      <c r="D260" s="15">
        <v>2</v>
      </c>
      <c r="E260" s="15">
        <v>2</v>
      </c>
      <c r="F260" s="15">
        <v>0.7</v>
      </c>
      <c r="G260" s="15">
        <v>8</v>
      </c>
      <c r="H260" s="15">
        <v>2269</v>
      </c>
      <c r="I260" s="15" t="s">
        <v>395</v>
      </c>
      <c r="J260" s="15">
        <v>11</v>
      </c>
      <c r="K260" s="15">
        <v>10</v>
      </c>
      <c r="L260" s="15">
        <v>9</v>
      </c>
      <c r="M260" s="15">
        <v>8</v>
      </c>
      <c r="N260" s="15">
        <v>7</v>
      </c>
      <c r="O260" s="15">
        <v>6</v>
      </c>
      <c r="P260" s="15">
        <v>6</v>
      </c>
      <c r="Q260" s="15">
        <v>5</v>
      </c>
      <c r="R260" s="15">
        <v>4</v>
      </c>
      <c r="S260" s="15">
        <v>3</v>
      </c>
      <c r="T260" s="15">
        <v>2</v>
      </c>
      <c r="U260" s="15">
        <v>1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8</v>
      </c>
      <c r="AE260" s="15">
        <v>7</v>
      </c>
      <c r="AF260" s="15">
        <v>6.5</v>
      </c>
      <c r="AG260" s="15">
        <v>6</v>
      </c>
      <c r="AH260" s="15">
        <v>5</v>
      </c>
      <c r="AI260" s="15">
        <v>4</v>
      </c>
      <c r="AJ260" s="15">
        <v>4</v>
      </c>
      <c r="AK260" s="15">
        <v>3.5</v>
      </c>
      <c r="AL260" s="15">
        <v>3</v>
      </c>
      <c r="AM260" s="15">
        <v>2</v>
      </c>
      <c r="AN260" s="15">
        <v>1.5</v>
      </c>
      <c r="AO260" s="15">
        <v>1</v>
      </c>
      <c r="AP260" s="15">
        <v>0</v>
      </c>
      <c r="AQ260" s="15">
        <v>0</v>
      </c>
      <c r="AR260" s="15">
        <v>0</v>
      </c>
      <c r="AS260" s="15">
        <v>0</v>
      </c>
      <c r="AT260" s="15">
        <v>0</v>
      </c>
      <c r="AU260" s="15">
        <v>0</v>
      </c>
      <c r="AV260" s="15">
        <v>0</v>
      </c>
      <c r="AW260" s="15">
        <v>0</v>
      </c>
    </row>
    <row r="261" spans="1:49">
      <c r="A261" s="88" t="s">
        <v>3480</v>
      </c>
      <c r="B261" s="15" t="s">
        <v>3301</v>
      </c>
      <c r="C261" s="15">
        <v>760</v>
      </c>
      <c r="D261" s="15">
        <v>45</v>
      </c>
      <c r="E261" s="15">
        <v>3</v>
      </c>
      <c r="F261" s="15">
        <v>4.2</v>
      </c>
      <c r="G261" s="15">
        <v>17</v>
      </c>
      <c r="H261" s="15">
        <v>2270</v>
      </c>
      <c r="I261" s="15" t="s">
        <v>393</v>
      </c>
      <c r="J261" s="15">
        <v>15</v>
      </c>
      <c r="K261" s="15">
        <v>15</v>
      </c>
      <c r="L261" s="15">
        <v>14</v>
      </c>
      <c r="M261" s="15">
        <v>14</v>
      </c>
      <c r="N261" s="15">
        <v>14</v>
      </c>
      <c r="O261" s="15">
        <v>13</v>
      </c>
      <c r="P261" s="15">
        <v>13</v>
      </c>
      <c r="Q261" s="15">
        <v>12</v>
      </c>
      <c r="R261" s="15">
        <v>11</v>
      </c>
      <c r="S261" s="15">
        <v>11</v>
      </c>
      <c r="T261" s="15">
        <v>10</v>
      </c>
      <c r="U261" s="15">
        <v>9</v>
      </c>
      <c r="V261" s="15">
        <v>9</v>
      </c>
      <c r="W261" s="15">
        <v>8</v>
      </c>
      <c r="X261" s="15">
        <v>7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15">
        <v>7</v>
      </c>
      <c r="AE261" s="15">
        <v>7</v>
      </c>
      <c r="AF261" s="15">
        <v>6.5</v>
      </c>
      <c r="AG261" s="15">
        <v>6.5</v>
      </c>
      <c r="AH261" s="15">
        <v>6.5</v>
      </c>
      <c r="AI261" s="15">
        <v>6</v>
      </c>
      <c r="AJ261" s="15">
        <v>6</v>
      </c>
      <c r="AK261" s="15">
        <v>6</v>
      </c>
      <c r="AL261" s="15">
        <v>5</v>
      </c>
      <c r="AM261" s="15">
        <v>5</v>
      </c>
      <c r="AN261" s="15">
        <v>5</v>
      </c>
      <c r="AO261" s="15">
        <v>4</v>
      </c>
      <c r="AP261" s="15">
        <v>4</v>
      </c>
      <c r="AQ261" s="15">
        <v>4</v>
      </c>
      <c r="AR261" s="15">
        <v>3.5</v>
      </c>
      <c r="AS261" s="15">
        <v>0</v>
      </c>
      <c r="AT261" s="15">
        <v>0</v>
      </c>
      <c r="AU261" s="15">
        <v>0</v>
      </c>
      <c r="AV261" s="15">
        <v>0</v>
      </c>
      <c r="AW261" s="15">
        <v>0</v>
      </c>
    </row>
    <row r="262" spans="1:49">
      <c r="A262" s="88" t="s">
        <v>3480</v>
      </c>
      <c r="B262" s="15" t="s">
        <v>3302</v>
      </c>
      <c r="C262" s="15">
        <v>620</v>
      </c>
      <c r="D262" s="15">
        <v>45</v>
      </c>
      <c r="E262" s="15">
        <v>4</v>
      </c>
      <c r="F262" s="15">
        <v>3.4</v>
      </c>
      <c r="G262" s="15">
        <v>20</v>
      </c>
      <c r="H262" s="15">
        <v>2270</v>
      </c>
      <c r="I262" s="15" t="s">
        <v>3057</v>
      </c>
      <c r="J262" s="15">
        <v>13</v>
      </c>
      <c r="K262" s="15">
        <v>13</v>
      </c>
      <c r="L262" s="15">
        <v>13</v>
      </c>
      <c r="M262" s="15">
        <v>12</v>
      </c>
      <c r="N262" s="15">
        <v>12</v>
      </c>
      <c r="O262" s="15">
        <v>11</v>
      </c>
      <c r="P262" s="15">
        <v>11</v>
      </c>
      <c r="Q262" s="15">
        <v>10</v>
      </c>
      <c r="R262" s="15">
        <v>9</v>
      </c>
      <c r="S262" s="15">
        <v>9</v>
      </c>
      <c r="T262" s="15">
        <v>8</v>
      </c>
      <c r="U262" s="15">
        <v>7</v>
      </c>
      <c r="V262" s="15">
        <v>6</v>
      </c>
      <c r="W262" s="15">
        <v>5</v>
      </c>
      <c r="X262" s="15">
        <v>4</v>
      </c>
      <c r="Y262" s="15">
        <v>0</v>
      </c>
      <c r="Z262" s="15">
        <v>0</v>
      </c>
      <c r="AA262" s="15">
        <v>0</v>
      </c>
      <c r="AB262" s="15">
        <v>0</v>
      </c>
      <c r="AC262" s="15">
        <v>0</v>
      </c>
      <c r="AD262" s="15">
        <v>4.5</v>
      </c>
      <c r="AE262" s="15">
        <v>4.5</v>
      </c>
      <c r="AF262" s="15">
        <v>4.5</v>
      </c>
      <c r="AG262" s="15">
        <v>4</v>
      </c>
      <c r="AH262" s="15">
        <v>4</v>
      </c>
      <c r="AI262" s="15">
        <v>4</v>
      </c>
      <c r="AJ262" s="15">
        <v>4</v>
      </c>
      <c r="AK262" s="15">
        <v>3.5</v>
      </c>
      <c r="AL262" s="15">
        <v>3</v>
      </c>
      <c r="AM262" s="15">
        <v>3</v>
      </c>
      <c r="AN262" s="15">
        <v>3</v>
      </c>
      <c r="AO262" s="15">
        <v>2.5</v>
      </c>
      <c r="AP262" s="15">
        <v>2</v>
      </c>
      <c r="AQ262" s="15">
        <v>2</v>
      </c>
      <c r="AR262" s="15">
        <v>1.5</v>
      </c>
      <c r="AS262" s="15">
        <v>0</v>
      </c>
      <c r="AT262" s="15">
        <v>0</v>
      </c>
      <c r="AU262" s="15">
        <v>0</v>
      </c>
      <c r="AV262" s="15">
        <v>0</v>
      </c>
      <c r="AW262" s="15">
        <v>0</v>
      </c>
    </row>
    <row r="263" spans="1:49">
      <c r="A263" s="88" t="s">
        <v>3480</v>
      </c>
      <c r="B263" s="15" t="s">
        <v>3303</v>
      </c>
      <c r="C263" s="15">
        <v>460</v>
      </c>
      <c r="D263" s="15">
        <v>45</v>
      </c>
      <c r="E263" s="15">
        <v>1</v>
      </c>
      <c r="F263" s="15">
        <v>3</v>
      </c>
      <c r="G263" s="15">
        <v>5</v>
      </c>
      <c r="H263" s="15">
        <v>2271</v>
      </c>
      <c r="I263" s="15" t="s">
        <v>397</v>
      </c>
      <c r="J263" s="15">
        <v>13</v>
      </c>
      <c r="K263" s="15">
        <v>13</v>
      </c>
      <c r="L263" s="15">
        <v>12</v>
      </c>
      <c r="M263" s="15">
        <v>11</v>
      </c>
      <c r="N263" s="15">
        <v>10</v>
      </c>
      <c r="O263" s="15">
        <v>9</v>
      </c>
      <c r="P263" s="15">
        <v>8</v>
      </c>
      <c r="Q263" s="15">
        <v>7</v>
      </c>
      <c r="R263" s="15">
        <v>6</v>
      </c>
      <c r="S263" s="15">
        <v>5</v>
      </c>
      <c r="T263" s="15">
        <v>4</v>
      </c>
      <c r="U263" s="15">
        <v>3</v>
      </c>
      <c r="V263" s="15">
        <v>2</v>
      </c>
      <c r="W263" s="15">
        <v>1</v>
      </c>
      <c r="X263" s="15">
        <v>1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18.5</v>
      </c>
      <c r="AE263" s="15">
        <v>18.5</v>
      </c>
      <c r="AF263" s="15">
        <v>17</v>
      </c>
      <c r="AG263" s="15">
        <v>16</v>
      </c>
      <c r="AH263" s="15">
        <v>14</v>
      </c>
      <c r="AI263" s="15">
        <v>13</v>
      </c>
      <c r="AJ263" s="15">
        <v>11.5</v>
      </c>
      <c r="AK263" s="15">
        <v>10</v>
      </c>
      <c r="AL263" s="15">
        <v>8.5</v>
      </c>
      <c r="AM263" s="15">
        <v>7</v>
      </c>
      <c r="AN263" s="15">
        <v>6</v>
      </c>
      <c r="AO263" s="15">
        <v>4</v>
      </c>
      <c r="AP263" s="15">
        <v>3</v>
      </c>
      <c r="AQ263" s="15">
        <v>1.5</v>
      </c>
      <c r="AR263" s="15">
        <v>1.5</v>
      </c>
      <c r="AS263" s="15">
        <v>0</v>
      </c>
      <c r="AT263" s="15">
        <v>0</v>
      </c>
      <c r="AU263" s="15">
        <v>0</v>
      </c>
      <c r="AV263" s="15">
        <v>0</v>
      </c>
      <c r="AW263" s="15">
        <v>0</v>
      </c>
    </row>
    <row r="264" spans="1:49">
      <c r="A264" s="88" t="s">
        <v>3480</v>
      </c>
      <c r="B264" s="15" t="s">
        <v>3304</v>
      </c>
      <c r="C264" s="15">
        <v>340</v>
      </c>
      <c r="D264" s="15">
        <v>40</v>
      </c>
      <c r="E264" s="15">
        <v>2</v>
      </c>
      <c r="F264" s="15">
        <v>3</v>
      </c>
      <c r="G264" s="15">
        <v>9</v>
      </c>
      <c r="H264" s="15">
        <v>2271</v>
      </c>
      <c r="I264" s="15" t="s">
        <v>395</v>
      </c>
      <c r="J264" s="15">
        <v>12</v>
      </c>
      <c r="K264" s="15">
        <v>11</v>
      </c>
      <c r="L264" s="15">
        <v>10</v>
      </c>
      <c r="M264" s="15">
        <v>9</v>
      </c>
      <c r="N264" s="15">
        <v>8</v>
      </c>
      <c r="O264" s="15">
        <v>7</v>
      </c>
      <c r="P264" s="15">
        <v>6</v>
      </c>
      <c r="Q264" s="15">
        <v>5</v>
      </c>
      <c r="R264" s="15">
        <v>4</v>
      </c>
      <c r="S264" s="15">
        <v>3</v>
      </c>
      <c r="T264" s="15">
        <v>2</v>
      </c>
      <c r="U264" s="15">
        <v>1</v>
      </c>
      <c r="V264" s="15">
        <v>1</v>
      </c>
      <c r="W264" s="15">
        <v>0</v>
      </c>
      <c r="X264" s="15">
        <v>0</v>
      </c>
      <c r="Y264" s="15">
        <v>0</v>
      </c>
      <c r="Z264" s="15">
        <v>0</v>
      </c>
      <c r="AA264" s="15">
        <v>0</v>
      </c>
      <c r="AB264" s="15">
        <v>0</v>
      </c>
      <c r="AC264" s="15">
        <v>0</v>
      </c>
      <c r="AD264" s="15">
        <v>8.5</v>
      </c>
      <c r="AE264" s="15">
        <v>8</v>
      </c>
      <c r="AF264" s="15">
        <v>7</v>
      </c>
      <c r="AG264" s="15">
        <v>6.5</v>
      </c>
      <c r="AH264" s="15">
        <v>6</v>
      </c>
      <c r="AI264" s="15">
        <v>5</v>
      </c>
      <c r="AJ264" s="15">
        <v>4</v>
      </c>
      <c r="AK264" s="15">
        <v>3.5</v>
      </c>
      <c r="AL264" s="15">
        <v>3</v>
      </c>
      <c r="AM264" s="15">
        <v>2</v>
      </c>
      <c r="AN264" s="15">
        <v>1.5</v>
      </c>
      <c r="AO264" s="15">
        <v>1</v>
      </c>
      <c r="AP264" s="15">
        <v>1</v>
      </c>
      <c r="AQ264" s="15">
        <v>0</v>
      </c>
      <c r="AR264" s="15">
        <v>0</v>
      </c>
      <c r="AS264" s="15">
        <v>0</v>
      </c>
      <c r="AT264" s="15">
        <v>0</v>
      </c>
      <c r="AU264" s="15">
        <v>0</v>
      </c>
      <c r="AV264" s="15">
        <v>0</v>
      </c>
      <c r="AW264" s="15">
        <v>0</v>
      </c>
    </row>
    <row r="265" spans="1:49">
      <c r="A265" s="88" t="s">
        <v>3480</v>
      </c>
      <c r="B265" s="15" t="s">
        <v>3305</v>
      </c>
      <c r="C265" s="15">
        <v>425</v>
      </c>
      <c r="D265" s="15">
        <v>40</v>
      </c>
      <c r="E265" s="15">
        <v>2</v>
      </c>
      <c r="F265" s="15">
        <v>2.4</v>
      </c>
      <c r="G265" s="15">
        <v>10</v>
      </c>
      <c r="H265" s="15">
        <v>2272</v>
      </c>
      <c r="I265" s="15" t="s">
        <v>395</v>
      </c>
      <c r="J265" s="15">
        <v>13</v>
      </c>
      <c r="K265" s="15">
        <v>12</v>
      </c>
      <c r="L265" s="15">
        <v>11</v>
      </c>
      <c r="M265" s="15">
        <v>10</v>
      </c>
      <c r="N265" s="15">
        <v>9</v>
      </c>
      <c r="O265" s="15">
        <v>8</v>
      </c>
      <c r="P265" s="15">
        <v>9</v>
      </c>
      <c r="Q265" s="15">
        <v>8</v>
      </c>
      <c r="R265" s="15">
        <v>7</v>
      </c>
      <c r="S265" s="15">
        <v>6</v>
      </c>
      <c r="T265" s="15">
        <v>6</v>
      </c>
      <c r="U265" s="15">
        <v>5</v>
      </c>
      <c r="V265" s="15">
        <v>4</v>
      </c>
      <c r="W265" s="15">
        <v>3</v>
      </c>
      <c r="X265" s="15">
        <v>2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9</v>
      </c>
      <c r="AE265" s="15">
        <v>8.5</v>
      </c>
      <c r="AF265" s="15">
        <v>8</v>
      </c>
      <c r="AG265" s="15">
        <v>7</v>
      </c>
      <c r="AH265" s="15">
        <v>6.5</v>
      </c>
      <c r="AI265" s="15">
        <v>6</v>
      </c>
      <c r="AJ265" s="15">
        <v>6.5</v>
      </c>
      <c r="AK265" s="15">
        <v>6</v>
      </c>
      <c r="AL265" s="15">
        <v>5</v>
      </c>
      <c r="AM265" s="15">
        <v>4</v>
      </c>
      <c r="AN265" s="15">
        <v>4</v>
      </c>
      <c r="AO265" s="15">
        <v>3.5</v>
      </c>
      <c r="AP265" s="15">
        <v>3</v>
      </c>
      <c r="AQ265" s="15">
        <v>2</v>
      </c>
      <c r="AR265" s="15">
        <v>1.5</v>
      </c>
      <c r="AS265" s="15">
        <v>0</v>
      </c>
      <c r="AT265" s="15">
        <v>0</v>
      </c>
      <c r="AU265" s="15">
        <v>0</v>
      </c>
      <c r="AV265" s="15">
        <v>0</v>
      </c>
      <c r="AW265" s="15">
        <v>0</v>
      </c>
    </row>
    <row r="266" spans="1:49">
      <c r="A266" s="88" t="s">
        <v>3480</v>
      </c>
      <c r="B266" s="15" t="s">
        <v>3306</v>
      </c>
      <c r="C266" s="15">
        <v>430</v>
      </c>
      <c r="D266" s="15">
        <v>45</v>
      </c>
      <c r="E266" s="15">
        <v>2</v>
      </c>
      <c r="F266" s="15">
        <v>3.5</v>
      </c>
      <c r="G266" s="15">
        <v>12</v>
      </c>
      <c r="H266" s="15">
        <v>2273</v>
      </c>
      <c r="I266" s="15" t="s">
        <v>395</v>
      </c>
      <c r="J266" s="15">
        <v>15</v>
      </c>
      <c r="K266" s="15">
        <v>14</v>
      </c>
      <c r="L266" s="15">
        <v>13</v>
      </c>
      <c r="M266" s="15">
        <v>12</v>
      </c>
      <c r="N266" s="15">
        <v>12</v>
      </c>
      <c r="O266" s="15">
        <v>11</v>
      </c>
      <c r="P266" s="15">
        <v>10</v>
      </c>
      <c r="Q266" s="15">
        <v>9</v>
      </c>
      <c r="R266" s="15">
        <v>8</v>
      </c>
      <c r="S266" s="15">
        <v>7</v>
      </c>
      <c r="T266" s="15">
        <v>6</v>
      </c>
      <c r="U266" s="15">
        <v>5</v>
      </c>
      <c r="V266" s="15">
        <v>4</v>
      </c>
      <c r="W266" s="15">
        <v>3</v>
      </c>
      <c r="X266" s="15">
        <v>3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11</v>
      </c>
      <c r="AE266" s="15">
        <v>10</v>
      </c>
      <c r="AF266" s="15">
        <v>9</v>
      </c>
      <c r="AG266" s="15">
        <v>8.5</v>
      </c>
      <c r="AH266" s="15">
        <v>8.5</v>
      </c>
      <c r="AI266" s="15">
        <v>8</v>
      </c>
      <c r="AJ266" s="15">
        <v>7</v>
      </c>
      <c r="AK266" s="15">
        <v>6.5</v>
      </c>
      <c r="AL266" s="15">
        <v>6</v>
      </c>
      <c r="AM266" s="15">
        <v>5</v>
      </c>
      <c r="AN266" s="15">
        <v>4</v>
      </c>
      <c r="AO266" s="15">
        <v>3.5</v>
      </c>
      <c r="AP266" s="15">
        <v>3</v>
      </c>
      <c r="AQ266" s="15">
        <v>2</v>
      </c>
      <c r="AR266" s="15">
        <v>2</v>
      </c>
      <c r="AS266" s="15">
        <v>0</v>
      </c>
      <c r="AT266" s="15">
        <v>0</v>
      </c>
      <c r="AU266" s="15">
        <v>0</v>
      </c>
      <c r="AV266" s="15">
        <v>0</v>
      </c>
      <c r="AW266" s="15">
        <v>0</v>
      </c>
    </row>
    <row r="267" spans="1:49">
      <c r="A267" s="88" t="s">
        <v>3480</v>
      </c>
      <c r="B267" s="15" t="s">
        <v>3307</v>
      </c>
      <c r="C267" s="15">
        <v>460</v>
      </c>
      <c r="D267" s="15" t="e">
        <v>#N/A</v>
      </c>
      <c r="E267" s="15">
        <v>1</v>
      </c>
      <c r="F267" s="15">
        <v>3.7</v>
      </c>
      <c r="G267" s="15">
        <v>6</v>
      </c>
      <c r="H267" s="15">
        <v>2273</v>
      </c>
      <c r="I267" s="15" t="s">
        <v>397</v>
      </c>
      <c r="J267" s="15">
        <v>15</v>
      </c>
      <c r="K267" s="15">
        <v>14</v>
      </c>
      <c r="L267" s="15">
        <v>13</v>
      </c>
      <c r="M267" s="15">
        <v>12</v>
      </c>
      <c r="N267" s="15">
        <v>12</v>
      </c>
      <c r="O267" s="15">
        <v>11</v>
      </c>
      <c r="P267" s="15">
        <v>10</v>
      </c>
      <c r="Q267" s="15">
        <v>10</v>
      </c>
      <c r="R267" s="15">
        <v>9</v>
      </c>
      <c r="S267" s="15">
        <v>8</v>
      </c>
      <c r="T267" s="15">
        <v>7</v>
      </c>
      <c r="U267" s="15">
        <v>6</v>
      </c>
      <c r="V267" s="15">
        <v>5</v>
      </c>
      <c r="W267" s="15">
        <v>4</v>
      </c>
      <c r="X267" s="15">
        <v>3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21.5</v>
      </c>
      <c r="AE267" s="15">
        <v>20</v>
      </c>
      <c r="AF267" s="15">
        <v>18.5</v>
      </c>
      <c r="AG267" s="15">
        <v>17</v>
      </c>
      <c r="AH267" s="15">
        <v>17</v>
      </c>
      <c r="AI267" s="15">
        <v>16</v>
      </c>
      <c r="AJ267" s="15">
        <v>14</v>
      </c>
      <c r="AK267" s="15">
        <v>14</v>
      </c>
      <c r="AL267" s="15">
        <v>13</v>
      </c>
      <c r="AM267" s="15">
        <v>11.5</v>
      </c>
      <c r="AN267" s="15">
        <v>10</v>
      </c>
      <c r="AO267" s="15">
        <v>8.5</v>
      </c>
      <c r="AP267" s="15">
        <v>7</v>
      </c>
      <c r="AQ267" s="15">
        <v>6</v>
      </c>
      <c r="AR267" s="15">
        <v>4</v>
      </c>
      <c r="AS267" s="15">
        <v>0</v>
      </c>
      <c r="AT267" s="15">
        <v>0</v>
      </c>
      <c r="AU267" s="15">
        <v>0</v>
      </c>
      <c r="AV267" s="15">
        <v>0</v>
      </c>
      <c r="AW267" s="15">
        <v>0</v>
      </c>
    </row>
    <row r="268" spans="1:49">
      <c r="A268" s="88" t="s">
        <v>3480</v>
      </c>
      <c r="B268" s="15" t="s">
        <v>3308</v>
      </c>
      <c r="C268" s="15">
        <v>780</v>
      </c>
      <c r="D268" s="15">
        <v>85</v>
      </c>
      <c r="E268" s="15">
        <v>2</v>
      </c>
      <c r="F268" s="15">
        <v>4.3</v>
      </c>
      <c r="G268" s="15">
        <v>14</v>
      </c>
      <c r="H268" s="15">
        <v>2274</v>
      </c>
      <c r="I268" s="15" t="s">
        <v>395</v>
      </c>
      <c r="J268" s="15">
        <v>18</v>
      </c>
      <c r="K268" s="15">
        <v>17</v>
      </c>
      <c r="L268" s="15">
        <v>16</v>
      </c>
      <c r="M268" s="15">
        <v>15</v>
      </c>
      <c r="N268" s="15">
        <v>14</v>
      </c>
      <c r="O268" s="15">
        <v>14</v>
      </c>
      <c r="P268" s="15">
        <v>13</v>
      </c>
      <c r="Q268" s="15">
        <v>12</v>
      </c>
      <c r="R268" s="15">
        <v>11</v>
      </c>
      <c r="S268" s="15">
        <v>10</v>
      </c>
      <c r="T268" s="15">
        <v>10</v>
      </c>
      <c r="U268" s="15">
        <v>9</v>
      </c>
      <c r="V268" s="15">
        <v>8</v>
      </c>
      <c r="W268" s="15">
        <v>7</v>
      </c>
      <c r="X268" s="15">
        <v>6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15">
        <v>13</v>
      </c>
      <c r="AE268" s="15">
        <v>12</v>
      </c>
      <c r="AF268" s="15">
        <v>11.5</v>
      </c>
      <c r="AG268" s="15">
        <v>11</v>
      </c>
      <c r="AH268" s="15">
        <v>10</v>
      </c>
      <c r="AI268" s="15">
        <v>10</v>
      </c>
      <c r="AJ268" s="15">
        <v>9</v>
      </c>
      <c r="AK268" s="15">
        <v>8.5</v>
      </c>
      <c r="AL268" s="15">
        <v>8</v>
      </c>
      <c r="AM268" s="15">
        <v>7</v>
      </c>
      <c r="AN268" s="15">
        <v>7</v>
      </c>
      <c r="AO268" s="15">
        <v>6.5</v>
      </c>
      <c r="AP268" s="15">
        <v>6</v>
      </c>
      <c r="AQ268" s="15">
        <v>5</v>
      </c>
      <c r="AR268" s="15">
        <v>4</v>
      </c>
      <c r="AS268" s="15">
        <v>0</v>
      </c>
      <c r="AT268" s="15">
        <v>0</v>
      </c>
      <c r="AU268" s="15">
        <v>0</v>
      </c>
      <c r="AV268" s="15">
        <v>0</v>
      </c>
      <c r="AW268" s="15">
        <v>0</v>
      </c>
    </row>
    <row r="269" spans="1:49">
      <c r="A269" s="88" t="s">
        <v>3480</v>
      </c>
      <c r="B269" s="15" t="s">
        <v>3309</v>
      </c>
      <c r="C269" s="15">
        <v>900</v>
      </c>
      <c r="D269" s="15">
        <v>90</v>
      </c>
      <c r="E269" s="15">
        <v>2</v>
      </c>
      <c r="F269" s="15">
        <v>4.9000000000000004</v>
      </c>
      <c r="G269" s="15">
        <v>16</v>
      </c>
      <c r="H269" s="15">
        <v>2274</v>
      </c>
      <c r="I269" s="15" t="s">
        <v>395</v>
      </c>
      <c r="J269" s="15">
        <v>20</v>
      </c>
      <c r="K269" s="15">
        <v>19</v>
      </c>
      <c r="L269" s="15">
        <v>18</v>
      </c>
      <c r="M269" s="15">
        <v>18</v>
      </c>
      <c r="N269" s="15">
        <v>17</v>
      </c>
      <c r="O269" s="15">
        <v>16</v>
      </c>
      <c r="P269" s="15">
        <v>15</v>
      </c>
      <c r="Q269" s="15">
        <v>14</v>
      </c>
      <c r="R269" s="15">
        <v>13</v>
      </c>
      <c r="S269" s="15">
        <v>12</v>
      </c>
      <c r="T269" s="15">
        <v>11</v>
      </c>
      <c r="U269" s="15">
        <v>10</v>
      </c>
      <c r="V269" s="15">
        <v>9</v>
      </c>
      <c r="W269" s="15">
        <v>8</v>
      </c>
      <c r="X269" s="15">
        <v>7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14</v>
      </c>
      <c r="AE269" s="15">
        <v>13.5</v>
      </c>
      <c r="AF269" s="15">
        <v>13</v>
      </c>
      <c r="AG269" s="15">
        <v>13</v>
      </c>
      <c r="AH269" s="15">
        <v>12</v>
      </c>
      <c r="AI269" s="15">
        <v>11.5</v>
      </c>
      <c r="AJ269" s="15">
        <v>11</v>
      </c>
      <c r="AK269" s="15">
        <v>10</v>
      </c>
      <c r="AL269" s="15">
        <v>9</v>
      </c>
      <c r="AM269" s="15">
        <v>8.5</v>
      </c>
      <c r="AN269" s="15">
        <v>8</v>
      </c>
      <c r="AO269" s="15">
        <v>7</v>
      </c>
      <c r="AP269" s="15">
        <v>6.5</v>
      </c>
      <c r="AQ269" s="15">
        <v>6</v>
      </c>
      <c r="AR269" s="15">
        <v>5</v>
      </c>
      <c r="AS269" s="15">
        <v>0</v>
      </c>
      <c r="AT269" s="15">
        <v>0</v>
      </c>
      <c r="AU269" s="15">
        <v>0</v>
      </c>
      <c r="AV269" s="15">
        <v>0</v>
      </c>
      <c r="AW269" s="15">
        <v>0</v>
      </c>
    </row>
    <row r="270" spans="1:49">
      <c r="A270" s="88" t="s">
        <v>3480</v>
      </c>
      <c r="B270" s="15" t="s">
        <v>3310</v>
      </c>
      <c r="C270" s="15">
        <v>1080</v>
      </c>
      <c r="D270" s="15">
        <v>60</v>
      </c>
      <c r="E270" s="15">
        <v>2</v>
      </c>
      <c r="F270" s="15">
        <v>5.6</v>
      </c>
      <c r="G270" s="15">
        <v>17</v>
      </c>
      <c r="H270" s="15">
        <v>2275</v>
      </c>
      <c r="I270" s="15" t="s">
        <v>395</v>
      </c>
      <c r="J270" s="15">
        <v>20</v>
      </c>
      <c r="K270" s="15">
        <v>20</v>
      </c>
      <c r="L270" s="15">
        <v>20</v>
      </c>
      <c r="M270" s="15">
        <v>19</v>
      </c>
      <c r="N270" s="15">
        <v>19</v>
      </c>
      <c r="O270" s="15">
        <v>18</v>
      </c>
      <c r="P270" s="15">
        <v>17</v>
      </c>
      <c r="Q270" s="15">
        <v>16</v>
      </c>
      <c r="R270" s="15">
        <v>16</v>
      </c>
      <c r="S270" s="15">
        <v>15</v>
      </c>
      <c r="T270" s="15">
        <v>15</v>
      </c>
      <c r="U270" s="15">
        <v>14</v>
      </c>
      <c r="V270" s="15">
        <v>14</v>
      </c>
      <c r="W270" s="15">
        <v>13</v>
      </c>
      <c r="X270" s="15">
        <v>13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14</v>
      </c>
      <c r="AE270" s="15">
        <v>14</v>
      </c>
      <c r="AF270" s="15">
        <v>14</v>
      </c>
      <c r="AG270" s="15">
        <v>13.5</v>
      </c>
      <c r="AH270" s="15">
        <v>13.5</v>
      </c>
      <c r="AI270" s="15">
        <v>13</v>
      </c>
      <c r="AJ270" s="15">
        <v>12</v>
      </c>
      <c r="AK270" s="15">
        <v>11.5</v>
      </c>
      <c r="AL270" s="15">
        <v>11.5</v>
      </c>
      <c r="AM270" s="15">
        <v>11</v>
      </c>
      <c r="AN270" s="15">
        <v>11</v>
      </c>
      <c r="AO270" s="15">
        <v>10</v>
      </c>
      <c r="AP270" s="15">
        <v>10</v>
      </c>
      <c r="AQ270" s="15">
        <v>9</v>
      </c>
      <c r="AR270" s="15">
        <v>9</v>
      </c>
      <c r="AS270" s="15">
        <v>0</v>
      </c>
      <c r="AT270" s="15">
        <v>0</v>
      </c>
      <c r="AU270" s="15">
        <v>0</v>
      </c>
      <c r="AV270" s="15">
        <v>0</v>
      </c>
      <c r="AW270" s="15">
        <v>0</v>
      </c>
    </row>
    <row r="271" spans="1:49">
      <c r="A271" s="83" t="s">
        <v>3992</v>
      </c>
      <c r="B271" s="15" t="s">
        <v>3327</v>
      </c>
      <c r="C271" s="15">
        <v>780</v>
      </c>
      <c r="D271" s="15">
        <v>215</v>
      </c>
      <c r="E271" s="15">
        <v>4</v>
      </c>
      <c r="F271" s="15">
        <v>5.3</v>
      </c>
      <c r="G271" s="15">
        <v>103</v>
      </c>
      <c r="H271" s="15">
        <v>2352</v>
      </c>
      <c r="I271" s="15" t="s">
        <v>3057</v>
      </c>
      <c r="J271" s="15">
        <v>34</v>
      </c>
      <c r="K271" s="15">
        <v>34</v>
      </c>
      <c r="L271" s="15">
        <v>34</v>
      </c>
      <c r="M271" s="15">
        <v>34</v>
      </c>
      <c r="N271" s="15">
        <v>34</v>
      </c>
      <c r="O271" s="15">
        <v>34</v>
      </c>
      <c r="P271" s="15">
        <v>33</v>
      </c>
      <c r="Q271" s="15">
        <v>33</v>
      </c>
      <c r="R271" s="15">
        <v>33</v>
      </c>
      <c r="S271" s="15">
        <v>33</v>
      </c>
      <c r="T271" s="15">
        <v>33</v>
      </c>
      <c r="U271" s="15">
        <v>33</v>
      </c>
      <c r="V271" s="15">
        <v>33</v>
      </c>
      <c r="W271" s="15">
        <v>33</v>
      </c>
      <c r="X271" s="15">
        <v>33</v>
      </c>
      <c r="Y271" s="15">
        <v>33</v>
      </c>
      <c r="Z271" s="15">
        <v>33</v>
      </c>
      <c r="AA271" s="15">
        <v>33</v>
      </c>
      <c r="AB271" s="15">
        <v>32</v>
      </c>
      <c r="AC271" s="15">
        <v>32</v>
      </c>
      <c r="AD271" s="15">
        <v>12</v>
      </c>
      <c r="AE271" s="15">
        <v>12</v>
      </c>
      <c r="AF271" s="15">
        <v>12</v>
      </c>
      <c r="AG271" s="15">
        <v>12</v>
      </c>
      <c r="AH271" s="15">
        <v>12</v>
      </c>
      <c r="AI271" s="15">
        <v>12</v>
      </c>
      <c r="AJ271" s="15">
        <v>12</v>
      </c>
      <c r="AK271" s="15">
        <v>12</v>
      </c>
      <c r="AL271" s="15">
        <v>12</v>
      </c>
      <c r="AM271" s="15">
        <v>12</v>
      </c>
      <c r="AN271" s="15">
        <v>12</v>
      </c>
      <c r="AO271" s="15">
        <v>12</v>
      </c>
      <c r="AP271" s="15">
        <v>12</v>
      </c>
      <c r="AQ271" s="15">
        <v>12</v>
      </c>
      <c r="AR271" s="15">
        <v>12</v>
      </c>
      <c r="AS271" s="15">
        <v>12</v>
      </c>
      <c r="AT271" s="15">
        <v>12</v>
      </c>
      <c r="AU271" s="15">
        <v>12</v>
      </c>
      <c r="AV271" s="15">
        <v>11.5</v>
      </c>
      <c r="AW271" s="15">
        <v>11.5</v>
      </c>
    </row>
    <row r="272" spans="1:49">
      <c r="A272" s="83" t="s">
        <v>3992</v>
      </c>
      <c r="B272" s="15" t="s">
        <v>3328</v>
      </c>
      <c r="C272" s="15">
        <v>785</v>
      </c>
      <c r="D272" s="15">
        <v>140</v>
      </c>
      <c r="E272" s="15">
        <v>3</v>
      </c>
      <c r="F272" s="15">
        <v>4.2</v>
      </c>
      <c r="G272" s="15">
        <v>94</v>
      </c>
      <c r="H272" s="15">
        <v>2353</v>
      </c>
      <c r="I272" s="15" t="s">
        <v>393</v>
      </c>
      <c r="J272" s="15">
        <v>42</v>
      </c>
      <c r="K272" s="15">
        <v>42</v>
      </c>
      <c r="L272" s="15">
        <v>42</v>
      </c>
      <c r="M272" s="15">
        <v>42</v>
      </c>
      <c r="N272" s="15">
        <v>42</v>
      </c>
      <c r="O272" s="15">
        <v>41</v>
      </c>
      <c r="P272" s="15">
        <v>41</v>
      </c>
      <c r="Q272" s="15">
        <v>41</v>
      </c>
      <c r="R272" s="15">
        <v>41</v>
      </c>
      <c r="S272" s="15">
        <v>41</v>
      </c>
      <c r="T272" s="15">
        <v>41</v>
      </c>
      <c r="U272" s="15">
        <v>41</v>
      </c>
      <c r="V272" s="15">
        <v>41</v>
      </c>
      <c r="W272" s="15">
        <v>41</v>
      </c>
      <c r="X272" s="15">
        <v>41</v>
      </c>
      <c r="Y272" s="15">
        <v>40</v>
      </c>
      <c r="Z272" s="15">
        <v>40</v>
      </c>
      <c r="AA272" s="15">
        <v>40</v>
      </c>
      <c r="AB272" s="15">
        <v>40</v>
      </c>
      <c r="AC272" s="15">
        <v>40</v>
      </c>
      <c r="AD272" s="15">
        <v>20</v>
      </c>
      <c r="AE272" s="15">
        <v>20</v>
      </c>
      <c r="AF272" s="15">
        <v>20</v>
      </c>
      <c r="AG272" s="15">
        <v>20</v>
      </c>
      <c r="AH272" s="15">
        <v>20</v>
      </c>
      <c r="AI272" s="15">
        <v>19.5</v>
      </c>
      <c r="AJ272" s="15">
        <v>19.5</v>
      </c>
      <c r="AK272" s="15">
        <v>19.5</v>
      </c>
      <c r="AL272" s="15">
        <v>19.5</v>
      </c>
      <c r="AM272" s="15">
        <v>19.5</v>
      </c>
      <c r="AN272" s="15">
        <v>19.5</v>
      </c>
      <c r="AO272" s="15">
        <v>19.5</v>
      </c>
      <c r="AP272" s="15">
        <v>19.5</v>
      </c>
      <c r="AQ272" s="15">
        <v>19.5</v>
      </c>
      <c r="AR272" s="15">
        <v>19.5</v>
      </c>
      <c r="AS272" s="15">
        <v>19</v>
      </c>
      <c r="AT272" s="15">
        <v>19</v>
      </c>
      <c r="AU272" s="15">
        <v>19</v>
      </c>
      <c r="AV272" s="15">
        <v>19</v>
      </c>
      <c r="AW272" s="15">
        <v>19</v>
      </c>
    </row>
    <row r="273" spans="1:49">
      <c r="A273" s="83" t="s">
        <v>3992</v>
      </c>
      <c r="B273" s="15" t="s">
        <v>3329</v>
      </c>
      <c r="C273" s="15">
        <v>830</v>
      </c>
      <c r="D273" s="15">
        <v>170</v>
      </c>
      <c r="E273" s="15">
        <v>3</v>
      </c>
      <c r="F273" s="15">
        <v>5</v>
      </c>
      <c r="G273" s="15">
        <v>116</v>
      </c>
      <c r="H273" s="15">
        <v>2354</v>
      </c>
      <c r="I273" s="15" t="s">
        <v>393</v>
      </c>
      <c r="J273" s="15">
        <v>52</v>
      </c>
      <c r="K273" s="15">
        <v>52</v>
      </c>
      <c r="L273" s="15">
        <v>52</v>
      </c>
      <c r="M273" s="15">
        <v>52</v>
      </c>
      <c r="N273" s="15">
        <v>52</v>
      </c>
      <c r="O273" s="15">
        <v>52</v>
      </c>
      <c r="P273" s="15">
        <v>52</v>
      </c>
      <c r="Q273" s="15">
        <v>52</v>
      </c>
      <c r="R273" s="15">
        <v>51</v>
      </c>
      <c r="S273" s="15">
        <v>51</v>
      </c>
      <c r="T273" s="15">
        <v>50</v>
      </c>
      <c r="U273" s="15">
        <v>50</v>
      </c>
      <c r="V273" s="15">
        <v>50</v>
      </c>
      <c r="W273" s="15">
        <v>49</v>
      </c>
      <c r="X273" s="15">
        <v>49</v>
      </c>
      <c r="Y273" s="15">
        <v>48</v>
      </c>
      <c r="Z273" s="15">
        <v>48</v>
      </c>
      <c r="AA273" s="15">
        <v>48</v>
      </c>
      <c r="AB273" s="15">
        <v>47</v>
      </c>
      <c r="AC273" s="15">
        <v>47</v>
      </c>
      <c r="AD273" s="15">
        <v>25</v>
      </c>
      <c r="AE273" s="15">
        <v>25</v>
      </c>
      <c r="AF273" s="15">
        <v>25</v>
      </c>
      <c r="AG273" s="15">
        <v>25</v>
      </c>
      <c r="AH273" s="15">
        <v>25</v>
      </c>
      <c r="AI273" s="15">
        <v>25</v>
      </c>
      <c r="AJ273" s="15">
        <v>25</v>
      </c>
      <c r="AK273" s="15">
        <v>25</v>
      </c>
      <c r="AL273" s="15">
        <v>24</v>
      </c>
      <c r="AM273" s="15">
        <v>24</v>
      </c>
      <c r="AN273" s="15">
        <v>24</v>
      </c>
      <c r="AO273" s="15">
        <v>24</v>
      </c>
      <c r="AP273" s="15">
        <v>24</v>
      </c>
      <c r="AQ273" s="15">
        <v>23.5</v>
      </c>
      <c r="AR273" s="15">
        <v>23.5</v>
      </c>
      <c r="AS273" s="15">
        <v>23</v>
      </c>
      <c r="AT273" s="15">
        <v>23</v>
      </c>
      <c r="AU273" s="15">
        <v>23</v>
      </c>
      <c r="AV273" s="15">
        <v>22.5</v>
      </c>
      <c r="AW273" s="15">
        <v>22.5</v>
      </c>
    </row>
    <row r="274" spans="1:49">
      <c r="A274" s="83" t="s">
        <v>3992</v>
      </c>
      <c r="B274" s="15" t="s">
        <v>3330</v>
      </c>
      <c r="C274" s="15">
        <v>798</v>
      </c>
      <c r="D274" s="15">
        <v>250</v>
      </c>
      <c r="E274" s="15">
        <v>4</v>
      </c>
      <c r="F274" s="15">
        <v>5.7</v>
      </c>
      <c r="G274" s="15">
        <v>121</v>
      </c>
      <c r="H274" s="15">
        <v>2354</v>
      </c>
      <c r="I274" s="15" t="s">
        <v>3057</v>
      </c>
      <c r="J274" s="15">
        <v>40</v>
      </c>
      <c r="K274" s="15">
        <v>40</v>
      </c>
      <c r="L274" s="15">
        <v>40</v>
      </c>
      <c r="M274" s="15">
        <v>40</v>
      </c>
      <c r="N274" s="15">
        <v>40</v>
      </c>
      <c r="O274" s="15">
        <v>40</v>
      </c>
      <c r="P274" s="15">
        <v>39</v>
      </c>
      <c r="Q274" s="15">
        <v>39</v>
      </c>
      <c r="R274" s="15">
        <v>39</v>
      </c>
      <c r="S274" s="15">
        <v>39</v>
      </c>
      <c r="T274" s="15">
        <v>39</v>
      </c>
      <c r="U274" s="15">
        <v>39</v>
      </c>
      <c r="V274" s="15">
        <v>39</v>
      </c>
      <c r="W274" s="15">
        <v>39</v>
      </c>
      <c r="X274" s="15">
        <v>39</v>
      </c>
      <c r="Y274" s="15">
        <v>39</v>
      </c>
      <c r="Z274" s="15">
        <v>38</v>
      </c>
      <c r="AA274" s="15">
        <v>38</v>
      </c>
      <c r="AB274" s="15">
        <v>38</v>
      </c>
      <c r="AC274" s="15">
        <v>38</v>
      </c>
      <c r="AD274" s="15">
        <v>14</v>
      </c>
      <c r="AE274" s="15">
        <v>14</v>
      </c>
      <c r="AF274" s="15">
        <v>14</v>
      </c>
      <c r="AG274" s="15">
        <v>14</v>
      </c>
      <c r="AH274" s="15">
        <v>14</v>
      </c>
      <c r="AI274" s="15">
        <v>14</v>
      </c>
      <c r="AJ274" s="15">
        <v>14</v>
      </c>
      <c r="AK274" s="15">
        <v>14</v>
      </c>
      <c r="AL274" s="15">
        <v>14</v>
      </c>
      <c r="AM274" s="15">
        <v>14</v>
      </c>
      <c r="AN274" s="15">
        <v>14</v>
      </c>
      <c r="AO274" s="15">
        <v>14</v>
      </c>
      <c r="AP274" s="15">
        <v>14</v>
      </c>
      <c r="AQ274" s="15">
        <v>14</v>
      </c>
      <c r="AR274" s="15">
        <v>14</v>
      </c>
      <c r="AS274" s="15">
        <v>14</v>
      </c>
      <c r="AT274" s="15">
        <v>13.5</v>
      </c>
      <c r="AU274" s="15">
        <v>13.5</v>
      </c>
      <c r="AV274" s="15">
        <v>13.5</v>
      </c>
      <c r="AW274" s="15">
        <v>13.5</v>
      </c>
    </row>
    <row r="275" spans="1:49">
      <c r="A275" s="83" t="s">
        <v>3992</v>
      </c>
      <c r="B275" s="15" t="s">
        <v>3331</v>
      </c>
      <c r="C275" s="15">
        <v>926</v>
      </c>
      <c r="D275" s="15">
        <v>50</v>
      </c>
      <c r="E275" s="15">
        <v>3</v>
      </c>
      <c r="F275" s="15">
        <v>1.3</v>
      </c>
      <c r="G275" s="15">
        <v>45</v>
      </c>
      <c r="H275" s="15">
        <v>2355</v>
      </c>
      <c r="I275" s="15" t="s">
        <v>393</v>
      </c>
      <c r="J275" s="15">
        <v>20</v>
      </c>
      <c r="K275" s="15">
        <v>20</v>
      </c>
      <c r="L275" s="15">
        <v>20</v>
      </c>
      <c r="M275" s="15">
        <v>20</v>
      </c>
      <c r="N275" s="15">
        <v>20</v>
      </c>
      <c r="O275" s="15">
        <v>20</v>
      </c>
      <c r="P275" s="15">
        <v>20</v>
      </c>
      <c r="Q275" s="15">
        <v>20</v>
      </c>
      <c r="R275" s="15">
        <v>20</v>
      </c>
      <c r="S275" s="15">
        <v>20</v>
      </c>
      <c r="T275" s="15">
        <v>20</v>
      </c>
      <c r="U275" s="15">
        <v>20</v>
      </c>
      <c r="V275" s="15">
        <v>20</v>
      </c>
      <c r="W275" s="15">
        <v>20</v>
      </c>
      <c r="X275" s="15">
        <v>20</v>
      </c>
      <c r="Y275" s="15">
        <v>20</v>
      </c>
      <c r="Z275" s="15">
        <v>20</v>
      </c>
      <c r="AA275" s="15">
        <v>20</v>
      </c>
      <c r="AB275" s="15">
        <v>20</v>
      </c>
      <c r="AC275" s="15">
        <v>20</v>
      </c>
      <c r="AD275" s="15">
        <v>9.5</v>
      </c>
      <c r="AE275" s="15">
        <v>9.5</v>
      </c>
      <c r="AF275" s="15">
        <v>9.5</v>
      </c>
      <c r="AG275" s="15">
        <v>9.5</v>
      </c>
      <c r="AH275" s="15">
        <v>9.5</v>
      </c>
      <c r="AI275" s="15">
        <v>9.5</v>
      </c>
      <c r="AJ275" s="15">
        <v>9.5</v>
      </c>
      <c r="AK275" s="15">
        <v>9.5</v>
      </c>
      <c r="AL275" s="15">
        <v>9.5</v>
      </c>
      <c r="AM275" s="15">
        <v>9.5</v>
      </c>
      <c r="AN275" s="15">
        <v>9.5</v>
      </c>
      <c r="AO275" s="15">
        <v>9.5</v>
      </c>
      <c r="AP275" s="15">
        <v>9.5</v>
      </c>
      <c r="AQ275" s="15">
        <v>9.5</v>
      </c>
      <c r="AR275" s="15">
        <v>9.5</v>
      </c>
      <c r="AS275" s="15">
        <v>9.5</v>
      </c>
      <c r="AT275" s="15">
        <v>9.5</v>
      </c>
      <c r="AU275" s="15">
        <v>9.5</v>
      </c>
      <c r="AV275" s="15">
        <v>9.5</v>
      </c>
      <c r="AW275" s="15">
        <v>9.5</v>
      </c>
    </row>
    <row r="276" spans="1:49">
      <c r="A276" s="83" t="s">
        <v>3992</v>
      </c>
      <c r="B276" s="15" t="s">
        <v>3332</v>
      </c>
      <c r="C276" s="15">
        <v>984</v>
      </c>
      <c r="D276" s="15">
        <v>250</v>
      </c>
      <c r="E276" s="15">
        <v>4</v>
      </c>
      <c r="F276" s="15">
        <v>5.9</v>
      </c>
      <c r="G276" s="15">
        <v>132</v>
      </c>
      <c r="H276" s="15">
        <v>2357</v>
      </c>
      <c r="I276" s="15" t="s">
        <v>3057</v>
      </c>
      <c r="J276" s="15">
        <v>44</v>
      </c>
      <c r="K276" s="15">
        <v>44</v>
      </c>
      <c r="L276" s="15">
        <v>44</v>
      </c>
      <c r="M276" s="15">
        <v>44</v>
      </c>
      <c r="N276" s="15">
        <v>44</v>
      </c>
      <c r="O276" s="15">
        <v>43</v>
      </c>
      <c r="P276" s="15">
        <v>43</v>
      </c>
      <c r="Q276" s="15">
        <v>43</v>
      </c>
      <c r="R276" s="15">
        <v>43</v>
      </c>
      <c r="S276" s="15">
        <v>43</v>
      </c>
      <c r="T276" s="15">
        <v>43</v>
      </c>
      <c r="U276" s="15">
        <v>43</v>
      </c>
      <c r="V276" s="15">
        <v>43</v>
      </c>
      <c r="W276" s="15">
        <v>43</v>
      </c>
      <c r="X276" s="15">
        <v>42</v>
      </c>
      <c r="Y276" s="15">
        <v>42</v>
      </c>
      <c r="Z276" s="15">
        <v>42</v>
      </c>
      <c r="AA276" s="15">
        <v>42</v>
      </c>
      <c r="AB276" s="15">
        <v>42</v>
      </c>
      <c r="AC276" s="15">
        <v>42</v>
      </c>
      <c r="AD276" s="15">
        <v>16</v>
      </c>
      <c r="AE276" s="15">
        <v>16</v>
      </c>
      <c r="AF276" s="15">
        <v>16</v>
      </c>
      <c r="AG276" s="15">
        <v>16</v>
      </c>
      <c r="AH276" s="15">
        <v>16</v>
      </c>
      <c r="AI276" s="15">
        <v>15.5</v>
      </c>
      <c r="AJ276" s="15">
        <v>15.5</v>
      </c>
      <c r="AK276" s="15">
        <v>15.5</v>
      </c>
      <c r="AL276" s="15">
        <v>15.5</v>
      </c>
      <c r="AM276" s="15">
        <v>15.5</v>
      </c>
      <c r="AN276" s="15">
        <v>15.5</v>
      </c>
      <c r="AO276" s="15">
        <v>15.5</v>
      </c>
      <c r="AP276" s="15">
        <v>15.5</v>
      </c>
      <c r="AQ276" s="15">
        <v>15.5</v>
      </c>
      <c r="AR276" s="15">
        <v>15</v>
      </c>
      <c r="AS276" s="15">
        <v>15</v>
      </c>
      <c r="AT276" s="15">
        <v>15</v>
      </c>
      <c r="AU276" s="15">
        <v>15</v>
      </c>
      <c r="AV276" s="15">
        <v>15</v>
      </c>
      <c r="AW276" s="15">
        <v>15</v>
      </c>
    </row>
    <row r="277" spans="1:49">
      <c r="A277" s="83" t="s">
        <v>3992</v>
      </c>
      <c r="B277" s="15" t="s">
        <v>3333</v>
      </c>
      <c r="C277" s="15">
        <v>967</v>
      </c>
      <c r="D277" s="15">
        <v>215</v>
      </c>
      <c r="E277" s="15">
        <v>3</v>
      </c>
      <c r="F277" s="15">
        <v>7.2</v>
      </c>
      <c r="G277" s="15">
        <v>162</v>
      </c>
      <c r="H277" s="15">
        <v>2357</v>
      </c>
      <c r="I277" s="15" t="s">
        <v>393</v>
      </c>
      <c r="J277" s="15">
        <v>72</v>
      </c>
      <c r="K277" s="15">
        <v>71</v>
      </c>
      <c r="L277" s="15">
        <v>71</v>
      </c>
      <c r="M277" s="15">
        <v>70</v>
      </c>
      <c r="N277" s="15">
        <v>70</v>
      </c>
      <c r="O277" s="15">
        <v>69</v>
      </c>
      <c r="P277" s="15">
        <v>69</v>
      </c>
      <c r="Q277" s="15">
        <v>68</v>
      </c>
      <c r="R277" s="15">
        <v>68</v>
      </c>
      <c r="S277" s="15">
        <v>67</v>
      </c>
      <c r="T277" s="15">
        <v>67</v>
      </c>
      <c r="U277" s="15">
        <v>66</v>
      </c>
      <c r="V277" s="15">
        <v>66</v>
      </c>
      <c r="W277" s="15">
        <v>65</v>
      </c>
      <c r="X277" s="15">
        <v>64</v>
      </c>
      <c r="Y277" s="15">
        <v>64</v>
      </c>
      <c r="Z277" s="15">
        <v>63</v>
      </c>
      <c r="AA277" s="15">
        <v>63</v>
      </c>
      <c r="AB277" s="15">
        <v>62</v>
      </c>
      <c r="AC277" s="15">
        <v>62</v>
      </c>
      <c r="AD277" s="15">
        <v>34</v>
      </c>
      <c r="AE277" s="15">
        <v>34</v>
      </c>
      <c r="AF277" s="15">
        <v>34</v>
      </c>
      <c r="AG277" s="15">
        <v>33.5</v>
      </c>
      <c r="AH277" s="15">
        <v>33.5</v>
      </c>
      <c r="AI277" s="15">
        <v>32.5</v>
      </c>
      <c r="AJ277" s="15">
        <v>32.5</v>
      </c>
      <c r="AK277" s="15">
        <v>32.5</v>
      </c>
      <c r="AL277" s="15">
        <v>32.5</v>
      </c>
      <c r="AM277" s="15">
        <v>32</v>
      </c>
      <c r="AN277" s="15">
        <v>32</v>
      </c>
      <c r="AO277" s="15">
        <v>31.5</v>
      </c>
      <c r="AP277" s="15">
        <v>31.5</v>
      </c>
      <c r="AQ277" s="15">
        <v>31</v>
      </c>
      <c r="AR277" s="15">
        <v>30.5</v>
      </c>
      <c r="AS277" s="15">
        <v>30.5</v>
      </c>
      <c r="AT277" s="15">
        <v>30</v>
      </c>
      <c r="AU277" s="15">
        <v>30</v>
      </c>
      <c r="AV277" s="15">
        <v>29.5</v>
      </c>
      <c r="AW277" s="15">
        <v>29.5</v>
      </c>
    </row>
    <row r="278" spans="1:49">
      <c r="A278" s="83" t="s">
        <v>3992</v>
      </c>
      <c r="B278" s="15" t="s">
        <v>3334</v>
      </c>
      <c r="C278" s="15">
        <v>1030</v>
      </c>
      <c r="D278" s="15">
        <v>195</v>
      </c>
      <c r="E278" s="15">
        <v>3</v>
      </c>
      <c r="F278" s="15">
        <v>5.8</v>
      </c>
      <c r="G278" s="15">
        <v>135</v>
      </c>
      <c r="H278" s="15">
        <v>2358</v>
      </c>
      <c r="I278" s="15" t="s">
        <v>393</v>
      </c>
      <c r="J278" s="15">
        <v>60</v>
      </c>
      <c r="K278" s="15">
        <v>60</v>
      </c>
      <c r="L278" s="15">
        <v>60</v>
      </c>
      <c r="M278" s="15">
        <v>60</v>
      </c>
      <c r="N278" s="15">
        <v>59</v>
      </c>
      <c r="O278" s="15">
        <v>59</v>
      </c>
      <c r="P278" s="15">
        <v>59</v>
      </c>
      <c r="Q278" s="15">
        <v>59</v>
      </c>
      <c r="R278" s="15">
        <v>59</v>
      </c>
      <c r="S278" s="15">
        <v>59</v>
      </c>
      <c r="T278" s="15">
        <v>59</v>
      </c>
      <c r="U278" s="15">
        <v>58</v>
      </c>
      <c r="V278" s="15">
        <v>58</v>
      </c>
      <c r="W278" s="15">
        <v>58</v>
      </c>
      <c r="X278" s="15">
        <v>58</v>
      </c>
      <c r="Y278" s="15">
        <v>58</v>
      </c>
      <c r="Z278" s="15">
        <v>58</v>
      </c>
      <c r="AA278" s="15">
        <v>57</v>
      </c>
      <c r="AB278" s="15">
        <v>57</v>
      </c>
      <c r="AC278" s="15">
        <v>57</v>
      </c>
      <c r="AD278" s="15">
        <v>28.5</v>
      </c>
      <c r="AE278" s="15">
        <v>28.5</v>
      </c>
      <c r="AF278" s="15">
        <v>28.5</v>
      </c>
      <c r="AG278" s="15">
        <v>28.5</v>
      </c>
      <c r="AH278" s="15">
        <v>28</v>
      </c>
      <c r="AI278" s="15">
        <v>28</v>
      </c>
      <c r="AJ278" s="15">
        <v>28</v>
      </c>
      <c r="AK278" s="15">
        <v>28</v>
      </c>
      <c r="AL278" s="15">
        <v>28</v>
      </c>
      <c r="AM278" s="15">
        <v>28</v>
      </c>
      <c r="AN278" s="15">
        <v>28</v>
      </c>
      <c r="AO278" s="15">
        <v>27.5</v>
      </c>
      <c r="AP278" s="15">
        <v>27.5</v>
      </c>
      <c r="AQ278" s="15">
        <v>27.5</v>
      </c>
      <c r="AR278" s="15">
        <v>27.5</v>
      </c>
      <c r="AS278" s="15">
        <v>27.5</v>
      </c>
      <c r="AT278" s="15">
        <v>27.5</v>
      </c>
      <c r="AU278" s="15">
        <v>27</v>
      </c>
      <c r="AV278" s="15">
        <v>27</v>
      </c>
      <c r="AW278" s="15">
        <v>27</v>
      </c>
    </row>
    <row r="279" spans="1:49">
      <c r="A279" s="83" t="s">
        <v>3992</v>
      </c>
      <c r="B279" s="15" t="s">
        <v>3335</v>
      </c>
      <c r="C279" s="15">
        <v>1008</v>
      </c>
      <c r="D279" s="15">
        <v>315</v>
      </c>
      <c r="E279" s="15">
        <v>4</v>
      </c>
      <c r="F279" s="15">
        <v>6.1</v>
      </c>
      <c r="G279" s="15">
        <v>144</v>
      </c>
      <c r="H279" s="15">
        <v>2360</v>
      </c>
      <c r="I279" s="15" t="s">
        <v>3057</v>
      </c>
      <c r="J279" s="15">
        <v>48</v>
      </c>
      <c r="K279" s="15">
        <v>48</v>
      </c>
      <c r="L279" s="15">
        <v>48</v>
      </c>
      <c r="M279" s="15">
        <v>48</v>
      </c>
      <c r="N279" s="15">
        <v>48</v>
      </c>
      <c r="O279" s="15">
        <v>47</v>
      </c>
      <c r="P279" s="15">
        <v>47</v>
      </c>
      <c r="Q279" s="15">
        <v>47</v>
      </c>
      <c r="R279" s="15">
        <v>47</v>
      </c>
      <c r="S279" s="15">
        <v>47</v>
      </c>
      <c r="T279" s="15">
        <v>47</v>
      </c>
      <c r="U279" s="15">
        <v>47</v>
      </c>
      <c r="V279" s="15">
        <v>47</v>
      </c>
      <c r="W279" s="15">
        <v>46</v>
      </c>
      <c r="X279" s="15">
        <v>46</v>
      </c>
      <c r="Y279" s="15">
        <v>46</v>
      </c>
      <c r="Z279" s="15">
        <v>46</v>
      </c>
      <c r="AA279" s="15">
        <v>46</v>
      </c>
      <c r="AB279" s="15">
        <v>46</v>
      </c>
      <c r="AC279" s="15">
        <v>46</v>
      </c>
      <c r="AD279" s="15">
        <v>17</v>
      </c>
      <c r="AE279" s="15">
        <v>17</v>
      </c>
      <c r="AF279" s="15">
        <v>17</v>
      </c>
      <c r="AG279" s="15">
        <v>17</v>
      </c>
      <c r="AH279" s="15">
        <v>17</v>
      </c>
      <c r="AI279" s="15">
        <v>17</v>
      </c>
      <c r="AJ279" s="15">
        <v>17</v>
      </c>
      <c r="AK279" s="15">
        <v>17</v>
      </c>
      <c r="AL279" s="15">
        <v>17</v>
      </c>
      <c r="AM279" s="15">
        <v>17</v>
      </c>
      <c r="AN279" s="15">
        <v>17</v>
      </c>
      <c r="AO279" s="15">
        <v>17</v>
      </c>
      <c r="AP279" s="15">
        <v>17</v>
      </c>
      <c r="AQ279" s="15">
        <v>16.5</v>
      </c>
      <c r="AR279" s="15">
        <v>16.5</v>
      </c>
      <c r="AS279" s="15">
        <v>16.5</v>
      </c>
      <c r="AT279" s="15">
        <v>16.5</v>
      </c>
      <c r="AU279" s="15">
        <v>16.5</v>
      </c>
      <c r="AV279" s="15">
        <v>16.5</v>
      </c>
      <c r="AW279" s="15">
        <v>16.5</v>
      </c>
    </row>
    <row r="280" spans="1:49">
      <c r="A280" s="83" t="s">
        <v>3992</v>
      </c>
      <c r="B280" s="15" t="s">
        <v>3336</v>
      </c>
      <c r="C280" s="15">
        <v>1206</v>
      </c>
      <c r="D280" s="15">
        <v>215</v>
      </c>
      <c r="E280" s="15">
        <v>3</v>
      </c>
      <c r="F280" s="15">
        <v>6</v>
      </c>
      <c r="G280" s="15">
        <v>146</v>
      </c>
      <c r="H280" s="15">
        <v>2361</v>
      </c>
      <c r="I280" s="15" t="s">
        <v>393</v>
      </c>
      <c r="J280" s="15">
        <v>64</v>
      </c>
      <c r="K280" s="15">
        <v>64</v>
      </c>
      <c r="L280" s="15">
        <v>63</v>
      </c>
      <c r="M280" s="15">
        <v>63</v>
      </c>
      <c r="N280" s="15">
        <v>62</v>
      </c>
      <c r="O280" s="15">
        <v>62</v>
      </c>
      <c r="P280" s="15">
        <v>61</v>
      </c>
      <c r="Q280" s="15">
        <v>61</v>
      </c>
      <c r="R280" s="15">
        <v>60</v>
      </c>
      <c r="S280" s="15">
        <v>60</v>
      </c>
      <c r="T280" s="15">
        <v>59</v>
      </c>
      <c r="U280" s="15">
        <v>59</v>
      </c>
      <c r="V280" s="15">
        <v>58</v>
      </c>
      <c r="W280" s="15">
        <v>58</v>
      </c>
      <c r="X280" s="15">
        <v>57</v>
      </c>
      <c r="Y280" s="15">
        <v>57</v>
      </c>
      <c r="Z280" s="15">
        <v>56</v>
      </c>
      <c r="AA280" s="15">
        <v>56</v>
      </c>
      <c r="AB280" s="15">
        <v>55</v>
      </c>
      <c r="AC280" s="15">
        <v>55</v>
      </c>
      <c r="AD280" s="15">
        <v>30.5</v>
      </c>
      <c r="AE280" s="15">
        <v>30.5</v>
      </c>
      <c r="AF280" s="15">
        <v>30</v>
      </c>
      <c r="AG280" s="15">
        <v>30</v>
      </c>
      <c r="AH280" s="15">
        <v>29.5</v>
      </c>
      <c r="AI280" s="15">
        <v>29.5</v>
      </c>
      <c r="AJ280" s="15">
        <v>29</v>
      </c>
      <c r="AK280" s="15">
        <v>29</v>
      </c>
      <c r="AL280" s="15">
        <v>28.5</v>
      </c>
      <c r="AM280" s="15">
        <v>28.5</v>
      </c>
      <c r="AN280" s="15">
        <v>28</v>
      </c>
      <c r="AO280" s="15">
        <v>28</v>
      </c>
      <c r="AP280" s="15">
        <v>27.5</v>
      </c>
      <c r="AQ280" s="15">
        <v>27.5</v>
      </c>
      <c r="AR280" s="15">
        <v>27</v>
      </c>
      <c r="AS280" s="15">
        <v>27</v>
      </c>
      <c r="AT280" s="15">
        <v>26.5</v>
      </c>
      <c r="AU280" s="15">
        <v>26.5</v>
      </c>
      <c r="AV280" s="15">
        <v>26</v>
      </c>
      <c r="AW280" s="15">
        <v>26</v>
      </c>
    </row>
    <row r="281" spans="1:49">
      <c r="A281" s="83" t="s">
        <v>3992</v>
      </c>
      <c r="B281" s="15" t="s">
        <v>3337</v>
      </c>
      <c r="C281" s="15">
        <v>1138</v>
      </c>
      <c r="D281" s="15">
        <v>215</v>
      </c>
      <c r="E281" s="15">
        <v>3</v>
      </c>
      <c r="F281" s="15">
        <v>6.3</v>
      </c>
      <c r="G281" s="15">
        <v>153</v>
      </c>
      <c r="H281" s="15">
        <v>2363</v>
      </c>
      <c r="I281" s="15" t="s">
        <v>393</v>
      </c>
      <c r="J281" s="15">
        <v>68</v>
      </c>
      <c r="K281" s="15">
        <v>67</v>
      </c>
      <c r="L281" s="15">
        <v>67</v>
      </c>
      <c r="M281" s="15">
        <v>66</v>
      </c>
      <c r="N281" s="15">
        <v>66</v>
      </c>
      <c r="O281" s="15">
        <v>65</v>
      </c>
      <c r="P281" s="15">
        <v>65</v>
      </c>
      <c r="Q281" s="15">
        <v>64</v>
      </c>
      <c r="R281" s="15">
        <v>64</v>
      </c>
      <c r="S281" s="15">
        <v>63</v>
      </c>
      <c r="T281" s="15">
        <v>63</v>
      </c>
      <c r="U281" s="15">
        <v>62</v>
      </c>
      <c r="V281" s="15">
        <v>62</v>
      </c>
      <c r="W281" s="15">
        <v>61</v>
      </c>
      <c r="X281" s="15">
        <v>61</v>
      </c>
      <c r="Y281" s="15">
        <v>60</v>
      </c>
      <c r="Z281" s="15">
        <v>60</v>
      </c>
      <c r="AA281" s="15">
        <v>59</v>
      </c>
      <c r="AB281" s="15">
        <v>59</v>
      </c>
      <c r="AC281" s="15">
        <v>58</v>
      </c>
      <c r="AD281" s="15">
        <v>32.5</v>
      </c>
      <c r="AE281" s="15">
        <v>32</v>
      </c>
      <c r="AF281" s="15">
        <v>32</v>
      </c>
      <c r="AG281" s="15">
        <v>31.5</v>
      </c>
      <c r="AH281" s="15">
        <v>31.5</v>
      </c>
      <c r="AI281" s="15">
        <v>31</v>
      </c>
      <c r="AJ281" s="15">
        <v>31</v>
      </c>
      <c r="AK281" s="15">
        <v>30.5</v>
      </c>
      <c r="AL281" s="15">
        <v>30.5</v>
      </c>
      <c r="AM281" s="15">
        <v>30</v>
      </c>
      <c r="AN281" s="15">
        <v>30</v>
      </c>
      <c r="AO281" s="15">
        <v>29.5</v>
      </c>
      <c r="AP281" s="15">
        <v>29.5</v>
      </c>
      <c r="AQ281" s="15">
        <v>29</v>
      </c>
      <c r="AR281" s="15">
        <v>29</v>
      </c>
      <c r="AS281" s="15">
        <v>28.5</v>
      </c>
      <c r="AT281" s="15">
        <v>28.5</v>
      </c>
      <c r="AU281" s="15">
        <v>28</v>
      </c>
      <c r="AV281" s="15">
        <v>28</v>
      </c>
      <c r="AW281" s="15">
        <v>27.5</v>
      </c>
    </row>
    <row r="282" spans="1:49">
      <c r="A282" s="83" t="s">
        <v>3992</v>
      </c>
      <c r="B282" s="15" t="s">
        <v>3338</v>
      </c>
      <c r="C282" s="15">
        <v>1400</v>
      </c>
      <c r="D282" s="15">
        <v>250</v>
      </c>
      <c r="E282" s="15">
        <v>3</v>
      </c>
      <c r="F282" s="15">
        <v>7.6</v>
      </c>
      <c r="G282" s="15">
        <v>168</v>
      </c>
      <c r="H282" s="15">
        <v>2364</v>
      </c>
      <c r="I282" s="15" t="s">
        <v>393</v>
      </c>
      <c r="J282" s="15">
        <v>75</v>
      </c>
      <c r="K282" s="15">
        <v>74</v>
      </c>
      <c r="L282" s="15">
        <v>74</v>
      </c>
      <c r="M282" s="15">
        <v>73</v>
      </c>
      <c r="N282" s="15">
        <v>73</v>
      </c>
      <c r="O282" s="15">
        <v>72</v>
      </c>
      <c r="P282" s="15">
        <v>72</v>
      </c>
      <c r="Q282" s="15">
        <v>71</v>
      </c>
      <c r="R282" s="15">
        <v>71</v>
      </c>
      <c r="S282" s="15">
        <v>70</v>
      </c>
      <c r="T282" s="15">
        <v>69</v>
      </c>
      <c r="U282" s="15">
        <v>69</v>
      </c>
      <c r="V282" s="15">
        <v>68</v>
      </c>
      <c r="W282" s="15">
        <v>68</v>
      </c>
      <c r="X282" s="15">
        <v>67</v>
      </c>
      <c r="Y282" s="15">
        <v>67</v>
      </c>
      <c r="Z282" s="15">
        <v>66</v>
      </c>
      <c r="AA282" s="15">
        <v>65</v>
      </c>
      <c r="AB282" s="15">
        <v>65</v>
      </c>
      <c r="AC282" s="15">
        <v>64</v>
      </c>
      <c r="AD282" s="15">
        <v>36</v>
      </c>
      <c r="AE282" s="15">
        <v>35</v>
      </c>
      <c r="AF282" s="15">
        <v>35</v>
      </c>
      <c r="AG282" s="15">
        <v>35</v>
      </c>
      <c r="AH282" s="15">
        <v>35</v>
      </c>
      <c r="AI282" s="15">
        <v>34</v>
      </c>
      <c r="AJ282" s="15">
        <v>34</v>
      </c>
      <c r="AK282" s="15">
        <v>34</v>
      </c>
      <c r="AL282" s="15">
        <v>34</v>
      </c>
      <c r="AM282" s="15">
        <v>33.5</v>
      </c>
      <c r="AN282" s="15">
        <v>32.5</v>
      </c>
      <c r="AO282" s="15">
        <v>32.5</v>
      </c>
      <c r="AP282" s="15">
        <v>32.5</v>
      </c>
      <c r="AQ282" s="15">
        <v>32.5</v>
      </c>
      <c r="AR282" s="15">
        <v>32</v>
      </c>
      <c r="AS282" s="15">
        <v>32</v>
      </c>
      <c r="AT282" s="15">
        <v>31.5</v>
      </c>
      <c r="AU282" s="15">
        <v>31</v>
      </c>
      <c r="AV282" s="15">
        <v>31</v>
      </c>
      <c r="AW282" s="15">
        <v>30.5</v>
      </c>
    </row>
    <row r="283" spans="1:49">
      <c r="A283" s="83" t="s">
        <v>3992</v>
      </c>
      <c r="B283" s="15" t="s">
        <v>3339</v>
      </c>
      <c r="C283" s="15">
        <v>1385</v>
      </c>
      <c r="D283" s="15">
        <v>170</v>
      </c>
      <c r="E283" s="15">
        <v>3</v>
      </c>
      <c r="F283" s="15">
        <v>3.9</v>
      </c>
      <c r="G283" s="15">
        <v>127</v>
      </c>
      <c r="H283" s="15">
        <v>2365</v>
      </c>
      <c r="I283" s="15" t="s">
        <v>393</v>
      </c>
      <c r="J283" s="15">
        <v>56</v>
      </c>
      <c r="K283" s="15">
        <v>56</v>
      </c>
      <c r="L283" s="15">
        <v>56</v>
      </c>
      <c r="M283" s="15">
        <v>56</v>
      </c>
      <c r="N283" s="15">
        <v>56</v>
      </c>
      <c r="O283" s="15">
        <v>56</v>
      </c>
      <c r="P283" s="15">
        <v>56</v>
      </c>
      <c r="Q283" s="15">
        <v>56</v>
      </c>
      <c r="R283" s="15">
        <v>56</v>
      </c>
      <c r="S283" s="15">
        <v>56</v>
      </c>
      <c r="T283" s="15">
        <v>56</v>
      </c>
      <c r="U283" s="15">
        <v>56</v>
      </c>
      <c r="V283" s="15">
        <v>56</v>
      </c>
      <c r="W283" s="15">
        <v>56</v>
      </c>
      <c r="X283" s="15">
        <v>56</v>
      </c>
      <c r="Y283" s="15">
        <v>56</v>
      </c>
      <c r="Z283" s="15">
        <v>56</v>
      </c>
      <c r="AA283" s="15">
        <v>56</v>
      </c>
      <c r="AB283" s="15">
        <v>56</v>
      </c>
      <c r="AC283" s="15">
        <v>56</v>
      </c>
      <c r="AD283" s="15">
        <v>26.5</v>
      </c>
      <c r="AE283" s="15">
        <v>26.5</v>
      </c>
      <c r="AF283" s="15">
        <v>26.5</v>
      </c>
      <c r="AG283" s="15">
        <v>26.5</v>
      </c>
      <c r="AH283" s="15">
        <v>26.5</v>
      </c>
      <c r="AI283" s="15">
        <v>26.5</v>
      </c>
      <c r="AJ283" s="15">
        <v>26.5</v>
      </c>
      <c r="AK283" s="15">
        <v>26.5</v>
      </c>
      <c r="AL283" s="15">
        <v>26.5</v>
      </c>
      <c r="AM283" s="15">
        <v>26.5</v>
      </c>
      <c r="AN283" s="15">
        <v>26.5</v>
      </c>
      <c r="AO283" s="15">
        <v>26.5</v>
      </c>
      <c r="AP283" s="15">
        <v>26.5</v>
      </c>
      <c r="AQ283" s="15">
        <v>26.5</v>
      </c>
      <c r="AR283" s="15">
        <v>26.5</v>
      </c>
      <c r="AS283" s="15">
        <v>26.5</v>
      </c>
      <c r="AT283" s="15">
        <v>26.5</v>
      </c>
      <c r="AU283" s="15">
        <v>26.5</v>
      </c>
      <c r="AV283" s="15">
        <v>26.5</v>
      </c>
      <c r="AW283" s="15">
        <v>26.5</v>
      </c>
    </row>
    <row r="284" spans="1:49">
      <c r="A284" s="15" t="s">
        <v>3992</v>
      </c>
      <c r="B284" s="15" t="s">
        <v>3340</v>
      </c>
      <c r="C284" s="15">
        <v>105</v>
      </c>
      <c r="D284" s="15">
        <v>3</v>
      </c>
      <c r="E284" s="15">
        <v>1</v>
      </c>
      <c r="F284" s="15">
        <v>0.2</v>
      </c>
      <c r="G284" s="15">
        <v>3</v>
      </c>
      <c r="H284" s="15">
        <v>2235</v>
      </c>
      <c r="I284" s="15" t="s">
        <v>397</v>
      </c>
      <c r="J284" s="15">
        <v>5</v>
      </c>
      <c r="K284" s="15">
        <v>5</v>
      </c>
      <c r="L284" s="15">
        <v>5</v>
      </c>
      <c r="M284" s="15">
        <v>4</v>
      </c>
      <c r="N284" s="15">
        <v>4</v>
      </c>
      <c r="O284" s="15">
        <v>3</v>
      </c>
      <c r="P284" s="15">
        <v>3</v>
      </c>
      <c r="Q284" s="15">
        <v>2</v>
      </c>
      <c r="R284" s="15">
        <v>1</v>
      </c>
      <c r="S284" s="15">
        <v>1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7</v>
      </c>
      <c r="AE284" s="15">
        <v>7</v>
      </c>
      <c r="AF284" s="15">
        <v>7</v>
      </c>
      <c r="AG284" s="15">
        <v>6</v>
      </c>
      <c r="AH284" s="15">
        <v>6</v>
      </c>
      <c r="AI284" s="15">
        <v>4</v>
      </c>
      <c r="AJ284" s="15">
        <v>4</v>
      </c>
      <c r="AK284" s="15">
        <v>3</v>
      </c>
      <c r="AL284" s="15">
        <v>1.5</v>
      </c>
      <c r="AM284" s="15">
        <v>1.5</v>
      </c>
      <c r="AN284" s="15">
        <v>0</v>
      </c>
      <c r="AO284" s="15">
        <v>0</v>
      </c>
      <c r="AP284" s="15">
        <v>0</v>
      </c>
      <c r="AQ284" s="15">
        <v>0</v>
      </c>
      <c r="AR284" s="15">
        <v>0</v>
      </c>
      <c r="AS284" s="15">
        <v>0</v>
      </c>
      <c r="AT284" s="15">
        <v>0</v>
      </c>
      <c r="AU284" s="15">
        <v>0</v>
      </c>
      <c r="AV284" s="15">
        <v>0</v>
      </c>
      <c r="AW284" s="15">
        <v>0</v>
      </c>
    </row>
    <row r="285" spans="1:49">
      <c r="A285" s="82" t="s">
        <v>3992</v>
      </c>
      <c r="B285" s="15" t="s">
        <v>3341</v>
      </c>
      <c r="C285" s="15">
        <v>145</v>
      </c>
      <c r="D285" s="15">
        <v>3</v>
      </c>
      <c r="E285" s="15">
        <v>1</v>
      </c>
      <c r="F285" s="15">
        <v>0.3</v>
      </c>
      <c r="G285" s="15">
        <v>5</v>
      </c>
      <c r="H285" s="15">
        <v>2236</v>
      </c>
      <c r="I285" s="15" t="s">
        <v>397</v>
      </c>
      <c r="J285" s="15">
        <v>9</v>
      </c>
      <c r="K285" s="15">
        <v>8</v>
      </c>
      <c r="L285" s="15">
        <v>7</v>
      </c>
      <c r="M285" s="15">
        <v>7</v>
      </c>
      <c r="N285" s="15">
        <v>6</v>
      </c>
      <c r="O285" s="15">
        <v>5</v>
      </c>
      <c r="P285" s="15">
        <v>1</v>
      </c>
      <c r="Q285" s="15">
        <v>3</v>
      </c>
      <c r="R285" s="15">
        <v>2</v>
      </c>
      <c r="S285" s="15">
        <v>1</v>
      </c>
      <c r="T285" s="15">
        <v>1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13</v>
      </c>
      <c r="AE285" s="15">
        <v>11.5</v>
      </c>
      <c r="AF285" s="15">
        <v>10</v>
      </c>
      <c r="AG285" s="15">
        <v>10</v>
      </c>
      <c r="AH285" s="15">
        <v>8.5</v>
      </c>
      <c r="AI285" s="15">
        <v>7</v>
      </c>
      <c r="AJ285" s="15">
        <v>1.5</v>
      </c>
      <c r="AK285" s="15">
        <v>4</v>
      </c>
      <c r="AL285" s="15">
        <v>3</v>
      </c>
      <c r="AM285" s="15">
        <v>1.5</v>
      </c>
      <c r="AN285" s="15">
        <v>1.5</v>
      </c>
      <c r="AO285" s="15">
        <v>0</v>
      </c>
      <c r="AP285" s="15">
        <v>0</v>
      </c>
      <c r="AQ285" s="15">
        <v>0</v>
      </c>
      <c r="AR285" s="15">
        <v>0</v>
      </c>
      <c r="AS285" s="15">
        <v>0</v>
      </c>
      <c r="AT285" s="15">
        <v>0</v>
      </c>
      <c r="AU285" s="15">
        <v>0</v>
      </c>
      <c r="AV285" s="15">
        <v>0</v>
      </c>
      <c r="AW285" s="15">
        <v>0</v>
      </c>
    </row>
    <row r="286" spans="1:49">
      <c r="A286" s="82" t="s">
        <v>3992</v>
      </c>
      <c r="B286" s="15" t="s">
        <v>3342</v>
      </c>
      <c r="C286" s="15">
        <v>205</v>
      </c>
      <c r="D286" s="15">
        <v>8</v>
      </c>
      <c r="E286" s="15">
        <v>2</v>
      </c>
      <c r="F286" s="15">
        <v>0.9</v>
      </c>
      <c r="G286" s="15">
        <v>10</v>
      </c>
      <c r="H286" s="15">
        <v>2240</v>
      </c>
      <c r="I286" s="15" t="s">
        <v>395</v>
      </c>
      <c r="J286" s="15">
        <v>12</v>
      </c>
      <c r="K286" s="15">
        <v>10</v>
      </c>
      <c r="L286" s="15">
        <v>8</v>
      </c>
      <c r="M286" s="15">
        <v>7</v>
      </c>
      <c r="N286" s="15">
        <v>6</v>
      </c>
      <c r="O286" s="15">
        <v>5</v>
      </c>
      <c r="P286" s="15">
        <v>5</v>
      </c>
      <c r="Q286" s="15">
        <v>5</v>
      </c>
      <c r="R286" s="15">
        <v>4</v>
      </c>
      <c r="S286" s="15">
        <v>3</v>
      </c>
      <c r="T286" s="15">
        <v>2</v>
      </c>
      <c r="U286" s="15">
        <v>2</v>
      </c>
      <c r="V286" s="15">
        <v>1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8.5</v>
      </c>
      <c r="AE286" s="15">
        <v>7</v>
      </c>
      <c r="AF286" s="15">
        <v>6</v>
      </c>
      <c r="AG286" s="15">
        <v>5</v>
      </c>
      <c r="AH286" s="15">
        <v>4</v>
      </c>
      <c r="AI286" s="15">
        <v>3.5</v>
      </c>
      <c r="AJ286" s="15">
        <v>3.5</v>
      </c>
      <c r="AK286" s="15">
        <v>3.5</v>
      </c>
      <c r="AL286" s="15">
        <v>3</v>
      </c>
      <c r="AM286" s="15">
        <v>2</v>
      </c>
      <c r="AN286" s="15">
        <v>1.5</v>
      </c>
      <c r="AO286" s="15">
        <v>1.5</v>
      </c>
      <c r="AP286" s="15">
        <v>1</v>
      </c>
      <c r="AQ286" s="15">
        <v>0</v>
      </c>
      <c r="AR286" s="15">
        <v>0</v>
      </c>
      <c r="AS286" s="15">
        <v>0</v>
      </c>
      <c r="AT286" s="15">
        <v>0</v>
      </c>
      <c r="AU286" s="15">
        <v>0</v>
      </c>
      <c r="AV286" s="15">
        <v>0</v>
      </c>
      <c r="AW286" s="15">
        <v>0</v>
      </c>
    </row>
    <row r="287" spans="1:49">
      <c r="A287" s="82" t="s">
        <v>3992</v>
      </c>
      <c r="B287" s="15" t="s">
        <v>3343</v>
      </c>
      <c r="C287" s="15">
        <v>170</v>
      </c>
      <c r="D287" s="15">
        <v>8</v>
      </c>
      <c r="E287" s="15">
        <v>1</v>
      </c>
      <c r="F287" s="15">
        <v>0.5</v>
      </c>
      <c r="G287" s="15">
        <v>6</v>
      </c>
      <c r="H287" s="15">
        <v>2242</v>
      </c>
      <c r="I287" s="15" t="s">
        <v>397</v>
      </c>
      <c r="J287" s="15">
        <v>12</v>
      </c>
      <c r="K287" s="15">
        <v>10</v>
      </c>
      <c r="L287" s="15">
        <v>9</v>
      </c>
      <c r="M287" s="15">
        <v>8</v>
      </c>
      <c r="N287" s="15">
        <v>8</v>
      </c>
      <c r="O287" s="15">
        <v>7</v>
      </c>
      <c r="P287" s="15">
        <v>7</v>
      </c>
      <c r="Q287" s="15">
        <v>7</v>
      </c>
      <c r="R287" s="15">
        <v>6</v>
      </c>
      <c r="S287" s="15">
        <v>6</v>
      </c>
      <c r="T287" s="15">
        <v>5</v>
      </c>
      <c r="U287" s="15">
        <v>4</v>
      </c>
      <c r="V287" s="15">
        <v>2</v>
      </c>
      <c r="W287" s="15">
        <v>1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17</v>
      </c>
      <c r="AE287" s="15">
        <v>14</v>
      </c>
      <c r="AF287" s="15">
        <v>13</v>
      </c>
      <c r="AG287" s="15">
        <v>11.5</v>
      </c>
      <c r="AH287" s="15">
        <v>11.5</v>
      </c>
      <c r="AI287" s="15">
        <v>10</v>
      </c>
      <c r="AJ287" s="15">
        <v>10</v>
      </c>
      <c r="AK287" s="15">
        <v>10</v>
      </c>
      <c r="AL287" s="15">
        <v>8.5</v>
      </c>
      <c r="AM287" s="15">
        <v>8.5</v>
      </c>
      <c r="AN287" s="15">
        <v>7</v>
      </c>
      <c r="AO287" s="15">
        <v>6</v>
      </c>
      <c r="AP287" s="15">
        <v>3</v>
      </c>
      <c r="AQ287" s="15">
        <v>1.5</v>
      </c>
      <c r="AR287" s="15">
        <v>0</v>
      </c>
      <c r="AS287" s="15">
        <v>0</v>
      </c>
      <c r="AT287" s="15">
        <v>0</v>
      </c>
      <c r="AU287" s="15">
        <v>0</v>
      </c>
      <c r="AV287" s="15">
        <v>0</v>
      </c>
      <c r="AW287" s="15">
        <v>0</v>
      </c>
    </row>
    <row r="288" spans="1:49">
      <c r="A288" s="82" t="s">
        <v>3992</v>
      </c>
      <c r="B288" s="15" t="s">
        <v>3344</v>
      </c>
      <c r="C288" s="15">
        <v>235</v>
      </c>
      <c r="D288" s="15">
        <v>25</v>
      </c>
      <c r="E288" s="15">
        <v>2</v>
      </c>
      <c r="F288" s="15">
        <v>1.1000000000000001</v>
      </c>
      <c r="G288" s="15">
        <v>15</v>
      </c>
      <c r="H288" s="15">
        <v>2243</v>
      </c>
      <c r="I288" s="15" t="s">
        <v>395</v>
      </c>
      <c r="J288" s="15">
        <v>14</v>
      </c>
      <c r="K288" s="15">
        <v>13</v>
      </c>
      <c r="L288" s="15">
        <v>12</v>
      </c>
      <c r="M288" s="15">
        <v>10</v>
      </c>
      <c r="N288" s="15">
        <v>8</v>
      </c>
      <c r="O288" s="15">
        <v>8</v>
      </c>
      <c r="P288" s="15">
        <v>7</v>
      </c>
      <c r="Q288" s="15">
        <v>6</v>
      </c>
      <c r="R288" s="15">
        <v>5</v>
      </c>
      <c r="S288" s="15">
        <v>5</v>
      </c>
      <c r="T288" s="15">
        <v>4</v>
      </c>
      <c r="U288" s="15">
        <v>3</v>
      </c>
      <c r="V288" s="15">
        <v>2</v>
      </c>
      <c r="W288" s="15">
        <v>1</v>
      </c>
      <c r="X288" s="15">
        <v>0</v>
      </c>
      <c r="Y288" s="15">
        <v>0</v>
      </c>
      <c r="Z288" s="15">
        <v>0</v>
      </c>
      <c r="AA288" s="15">
        <v>0</v>
      </c>
      <c r="AB288" s="15">
        <v>0</v>
      </c>
      <c r="AC288" s="15">
        <v>0</v>
      </c>
      <c r="AD288" s="15">
        <v>10</v>
      </c>
      <c r="AE288" s="15">
        <v>9</v>
      </c>
      <c r="AF288" s="15">
        <v>8.5</v>
      </c>
      <c r="AG288" s="15">
        <v>7</v>
      </c>
      <c r="AH288" s="15">
        <v>6</v>
      </c>
      <c r="AI288" s="15">
        <v>6</v>
      </c>
      <c r="AJ288" s="15">
        <v>5</v>
      </c>
      <c r="AK288" s="15">
        <v>4</v>
      </c>
      <c r="AL288" s="15">
        <v>3.5</v>
      </c>
      <c r="AM288" s="15">
        <v>3.5</v>
      </c>
      <c r="AN288" s="15">
        <v>3</v>
      </c>
      <c r="AO288" s="15">
        <v>2</v>
      </c>
      <c r="AP288" s="15">
        <v>1.5</v>
      </c>
      <c r="AQ288" s="15">
        <v>1</v>
      </c>
      <c r="AR288" s="15">
        <v>0</v>
      </c>
      <c r="AS288" s="15">
        <v>0</v>
      </c>
      <c r="AT288" s="15">
        <v>0</v>
      </c>
      <c r="AU288" s="15">
        <v>0</v>
      </c>
      <c r="AV288" s="15">
        <v>0</v>
      </c>
      <c r="AW288" s="15">
        <v>0</v>
      </c>
    </row>
    <row r="289" spans="1:49">
      <c r="A289" s="82" t="s">
        <v>3992</v>
      </c>
      <c r="B289" s="15" t="s">
        <v>3345</v>
      </c>
      <c r="C289" s="15">
        <v>330</v>
      </c>
      <c r="D289" s="15">
        <v>50</v>
      </c>
      <c r="E289" s="15">
        <v>3</v>
      </c>
      <c r="F289" s="15">
        <v>1.9</v>
      </c>
      <c r="G289" s="15">
        <v>19</v>
      </c>
      <c r="H289" s="15">
        <v>2245</v>
      </c>
      <c r="I289" s="15" t="s">
        <v>393</v>
      </c>
      <c r="J289" s="15">
        <v>15</v>
      </c>
      <c r="K289" s="15">
        <v>15</v>
      </c>
      <c r="L289" s="15">
        <v>13</v>
      </c>
      <c r="M289" s="15">
        <v>10</v>
      </c>
      <c r="N289" s="15">
        <v>8</v>
      </c>
      <c r="O289" s="15">
        <v>8</v>
      </c>
      <c r="P289" s="15">
        <v>7</v>
      </c>
      <c r="Q289" s="15">
        <v>7</v>
      </c>
      <c r="R289" s="15">
        <v>6</v>
      </c>
      <c r="S289" s="15">
        <v>6</v>
      </c>
      <c r="T289" s="15">
        <v>5</v>
      </c>
      <c r="U289" s="15">
        <v>5</v>
      </c>
      <c r="V289" s="15">
        <v>4</v>
      </c>
      <c r="W289" s="15">
        <v>4</v>
      </c>
      <c r="X289" s="15">
        <v>4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7</v>
      </c>
      <c r="AE289" s="15">
        <v>7</v>
      </c>
      <c r="AF289" s="15">
        <v>6</v>
      </c>
      <c r="AG289" s="15">
        <v>5</v>
      </c>
      <c r="AH289" s="15">
        <v>4</v>
      </c>
      <c r="AI289" s="15">
        <v>4</v>
      </c>
      <c r="AJ289" s="15">
        <v>3.5</v>
      </c>
      <c r="AK289" s="15">
        <v>3.5</v>
      </c>
      <c r="AL289" s="15">
        <v>3</v>
      </c>
      <c r="AM289" s="15">
        <v>3</v>
      </c>
      <c r="AN289" s="15">
        <v>2.5</v>
      </c>
      <c r="AO289" s="15">
        <v>2.5</v>
      </c>
      <c r="AP289" s="15">
        <v>2</v>
      </c>
      <c r="AQ289" s="15">
        <v>2</v>
      </c>
      <c r="AR289" s="15">
        <v>2</v>
      </c>
      <c r="AS289" s="15">
        <v>0</v>
      </c>
      <c r="AT289" s="15">
        <v>0</v>
      </c>
      <c r="AU289" s="15">
        <v>0</v>
      </c>
      <c r="AV289" s="15">
        <v>0</v>
      </c>
      <c r="AW289" s="15">
        <v>0</v>
      </c>
    </row>
    <row r="290" spans="1:49">
      <c r="A290" s="82" t="s">
        <v>3992</v>
      </c>
      <c r="B290" s="15" t="s">
        <v>3346</v>
      </c>
      <c r="C290" s="15">
        <v>230</v>
      </c>
      <c r="D290" s="15">
        <v>8</v>
      </c>
      <c r="E290" s="15">
        <v>1</v>
      </c>
      <c r="F290" s="15">
        <v>0.7</v>
      </c>
      <c r="G290" s="15">
        <v>8</v>
      </c>
      <c r="H290" s="15">
        <v>2246</v>
      </c>
      <c r="I290" s="15" t="s">
        <v>397</v>
      </c>
      <c r="J290" s="15">
        <v>15</v>
      </c>
      <c r="K290" s="15">
        <v>14</v>
      </c>
      <c r="L290" s="15">
        <v>14</v>
      </c>
      <c r="M290" s="15">
        <v>14</v>
      </c>
      <c r="N290" s="15">
        <v>13</v>
      </c>
      <c r="O290" s="15">
        <v>13</v>
      </c>
      <c r="P290" s="15">
        <v>12</v>
      </c>
      <c r="Q290" s="15">
        <v>11</v>
      </c>
      <c r="R290" s="15">
        <v>10</v>
      </c>
      <c r="S290" s="15">
        <v>9</v>
      </c>
      <c r="T290" s="15">
        <v>7</v>
      </c>
      <c r="U290" s="15">
        <v>5</v>
      </c>
      <c r="V290" s="15">
        <v>3</v>
      </c>
      <c r="W290" s="15">
        <v>2</v>
      </c>
      <c r="X290" s="15">
        <v>1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21.5</v>
      </c>
      <c r="AE290" s="15">
        <v>20</v>
      </c>
      <c r="AF290" s="15">
        <v>20</v>
      </c>
      <c r="AG290" s="15">
        <v>20</v>
      </c>
      <c r="AH290" s="15">
        <v>18.5</v>
      </c>
      <c r="AI290" s="15">
        <v>18.5</v>
      </c>
      <c r="AJ290" s="15">
        <v>17</v>
      </c>
      <c r="AK290" s="15">
        <v>16</v>
      </c>
      <c r="AL290" s="15">
        <v>14</v>
      </c>
      <c r="AM290" s="15">
        <v>13</v>
      </c>
      <c r="AN290" s="15">
        <v>10</v>
      </c>
      <c r="AO290" s="15">
        <v>7</v>
      </c>
      <c r="AP290" s="15">
        <v>4</v>
      </c>
      <c r="AQ290" s="15">
        <v>3</v>
      </c>
      <c r="AR290" s="15">
        <v>1.5</v>
      </c>
      <c r="AS290" s="15">
        <v>0</v>
      </c>
      <c r="AT290" s="15">
        <v>0</v>
      </c>
      <c r="AU290" s="15">
        <v>0</v>
      </c>
      <c r="AV290" s="15">
        <v>0</v>
      </c>
      <c r="AW290" s="15">
        <v>0</v>
      </c>
    </row>
    <row r="291" spans="1:49">
      <c r="A291" s="82" t="s">
        <v>3992</v>
      </c>
      <c r="B291" s="15" t="s">
        <v>3347</v>
      </c>
      <c r="C291" s="15">
        <v>320</v>
      </c>
      <c r="D291" s="15">
        <v>50</v>
      </c>
      <c r="E291" s="15">
        <v>2</v>
      </c>
      <c r="F291" s="15">
        <v>1.4</v>
      </c>
      <c r="G291" s="15">
        <v>18</v>
      </c>
      <c r="H291" s="15">
        <v>2247</v>
      </c>
      <c r="I291" s="15" t="s">
        <v>395</v>
      </c>
      <c r="J291" s="15">
        <v>15</v>
      </c>
      <c r="K291" s="15">
        <v>15</v>
      </c>
      <c r="L291" s="15">
        <v>14</v>
      </c>
      <c r="M291" s="15">
        <v>13</v>
      </c>
      <c r="N291" s="15">
        <v>11</v>
      </c>
      <c r="O291" s="15">
        <v>11</v>
      </c>
      <c r="P291" s="15">
        <v>10</v>
      </c>
      <c r="Q291" s="15">
        <v>8</v>
      </c>
      <c r="R291" s="15">
        <v>6</v>
      </c>
      <c r="S291" s="15">
        <v>6</v>
      </c>
      <c r="T291" s="15">
        <v>5</v>
      </c>
      <c r="U291" s="15">
        <v>5</v>
      </c>
      <c r="V291" s="15">
        <v>4</v>
      </c>
      <c r="W291" s="15">
        <v>3</v>
      </c>
      <c r="X291" s="15">
        <v>3</v>
      </c>
      <c r="Y291" s="15">
        <v>2</v>
      </c>
      <c r="Z291" s="15">
        <v>2</v>
      </c>
      <c r="AA291" s="15">
        <v>1</v>
      </c>
      <c r="AB291" s="15">
        <v>1</v>
      </c>
      <c r="AC291" s="15">
        <v>0</v>
      </c>
      <c r="AD291" s="15">
        <v>11</v>
      </c>
      <c r="AE291" s="15">
        <v>11</v>
      </c>
      <c r="AF291" s="15">
        <v>10</v>
      </c>
      <c r="AG291" s="15">
        <v>9</v>
      </c>
      <c r="AH291" s="15">
        <v>8</v>
      </c>
      <c r="AI291" s="15">
        <v>8</v>
      </c>
      <c r="AJ291" s="15">
        <v>7</v>
      </c>
      <c r="AK291" s="15">
        <v>5.5</v>
      </c>
      <c r="AL291" s="15">
        <v>4</v>
      </c>
      <c r="AM291" s="15">
        <v>4</v>
      </c>
      <c r="AN291" s="15">
        <v>3.5</v>
      </c>
      <c r="AO291" s="15">
        <v>3.5</v>
      </c>
      <c r="AP291" s="15">
        <v>3</v>
      </c>
      <c r="AQ291" s="15">
        <v>2</v>
      </c>
      <c r="AR291" s="15">
        <v>2</v>
      </c>
      <c r="AS291" s="15">
        <v>1.5</v>
      </c>
      <c r="AT291" s="15">
        <v>1.5</v>
      </c>
      <c r="AU291" s="15">
        <v>1</v>
      </c>
      <c r="AV291" s="15">
        <v>1</v>
      </c>
      <c r="AW291" s="15">
        <v>0</v>
      </c>
    </row>
    <row r="292" spans="1:49">
      <c r="A292" s="82" t="s">
        <v>3992</v>
      </c>
      <c r="B292" s="15" t="s">
        <v>3348</v>
      </c>
      <c r="C292" s="15">
        <v>450</v>
      </c>
      <c r="D292" s="15">
        <v>75</v>
      </c>
      <c r="E292" s="15">
        <v>3</v>
      </c>
      <c r="F292" s="15">
        <v>2</v>
      </c>
      <c r="G292" s="15">
        <v>25</v>
      </c>
      <c r="H292" s="15">
        <v>2248</v>
      </c>
      <c r="I292" s="15" t="s">
        <v>393</v>
      </c>
      <c r="J292" s="15">
        <v>15</v>
      </c>
      <c r="K292" s="15">
        <v>15</v>
      </c>
      <c r="L292" s="15">
        <v>15</v>
      </c>
      <c r="M292" s="15">
        <v>15</v>
      </c>
      <c r="N292" s="15">
        <v>14</v>
      </c>
      <c r="O292" s="15">
        <v>14</v>
      </c>
      <c r="P292" s="15">
        <v>12</v>
      </c>
      <c r="Q292" s="15">
        <v>11</v>
      </c>
      <c r="R292" s="15">
        <v>11</v>
      </c>
      <c r="S292" s="15">
        <v>10</v>
      </c>
      <c r="T292" s="15">
        <v>8</v>
      </c>
      <c r="U292" s="15">
        <v>7</v>
      </c>
      <c r="V292" s="15">
        <v>6</v>
      </c>
      <c r="W292" s="15">
        <v>5</v>
      </c>
      <c r="X292" s="15">
        <v>5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7</v>
      </c>
      <c r="AE292" s="15">
        <v>7</v>
      </c>
      <c r="AF292" s="15">
        <v>7</v>
      </c>
      <c r="AG292" s="15">
        <v>7</v>
      </c>
      <c r="AH292" s="15">
        <v>6.5</v>
      </c>
      <c r="AI292" s="15">
        <v>6.5</v>
      </c>
      <c r="AJ292" s="15">
        <v>6</v>
      </c>
      <c r="AK292" s="15">
        <v>5</v>
      </c>
      <c r="AL292" s="15">
        <v>5</v>
      </c>
      <c r="AM292" s="15">
        <v>5</v>
      </c>
      <c r="AN292" s="15">
        <v>4</v>
      </c>
      <c r="AO292" s="15">
        <v>3.5</v>
      </c>
      <c r="AP292" s="15">
        <v>3</v>
      </c>
      <c r="AQ292" s="15">
        <v>2.5</v>
      </c>
      <c r="AR292" s="15">
        <v>2.5</v>
      </c>
      <c r="AS292" s="15">
        <v>0</v>
      </c>
      <c r="AT292" s="15">
        <v>0</v>
      </c>
      <c r="AU292" s="15">
        <v>0</v>
      </c>
      <c r="AV292" s="15">
        <v>0</v>
      </c>
      <c r="AW292" s="15">
        <v>0</v>
      </c>
    </row>
    <row r="293" spans="1:49">
      <c r="A293" s="82" t="s">
        <v>3992</v>
      </c>
      <c r="B293" s="15" t="s">
        <v>3349</v>
      </c>
      <c r="C293" s="15">
        <v>270</v>
      </c>
      <c r="D293" s="15">
        <v>25</v>
      </c>
      <c r="E293" s="15">
        <v>1</v>
      </c>
      <c r="F293" s="15">
        <v>0.8</v>
      </c>
      <c r="G293" s="15">
        <v>10</v>
      </c>
      <c r="H293" s="15">
        <v>2249</v>
      </c>
      <c r="I293" s="15" t="s">
        <v>397</v>
      </c>
      <c r="J293" s="15">
        <v>15</v>
      </c>
      <c r="K293" s="15">
        <v>15</v>
      </c>
      <c r="L293" s="15">
        <v>15</v>
      </c>
      <c r="M293" s="15">
        <v>15</v>
      </c>
      <c r="N293" s="15">
        <v>14</v>
      </c>
      <c r="O293" s="15">
        <v>14</v>
      </c>
      <c r="P293" s="15">
        <v>14</v>
      </c>
      <c r="Q293" s="15">
        <v>13</v>
      </c>
      <c r="R293" s="15">
        <v>13</v>
      </c>
      <c r="S293" s="15">
        <v>13</v>
      </c>
      <c r="T293" s="15">
        <v>12</v>
      </c>
      <c r="U293" s="15">
        <v>10</v>
      </c>
      <c r="V293" s="15">
        <v>8</v>
      </c>
      <c r="W293" s="15">
        <v>6</v>
      </c>
      <c r="X293" s="15">
        <v>3</v>
      </c>
      <c r="Y293" s="15">
        <v>2</v>
      </c>
      <c r="Z293" s="15">
        <v>1</v>
      </c>
      <c r="AA293" s="15">
        <v>0</v>
      </c>
      <c r="AB293" s="15">
        <v>0</v>
      </c>
      <c r="AC293" s="15">
        <v>0</v>
      </c>
      <c r="AD293" s="15">
        <v>21.5</v>
      </c>
      <c r="AE293" s="15">
        <v>21.5</v>
      </c>
      <c r="AF293" s="15">
        <v>21.5</v>
      </c>
      <c r="AG293" s="15">
        <v>21.5</v>
      </c>
      <c r="AH293" s="15">
        <v>20</v>
      </c>
      <c r="AI293" s="15">
        <v>20</v>
      </c>
      <c r="AJ293" s="15">
        <v>20</v>
      </c>
      <c r="AK293" s="15">
        <v>18.5</v>
      </c>
      <c r="AL293" s="15">
        <v>18.5</v>
      </c>
      <c r="AM293" s="15">
        <v>18.5</v>
      </c>
      <c r="AN293" s="15">
        <v>17</v>
      </c>
      <c r="AO293" s="15">
        <v>14</v>
      </c>
      <c r="AP293" s="15">
        <v>11.5</v>
      </c>
      <c r="AQ293" s="15">
        <v>8.5</v>
      </c>
      <c r="AR293" s="15">
        <v>4</v>
      </c>
      <c r="AS293" s="15">
        <v>3</v>
      </c>
      <c r="AT293" s="15">
        <v>1.5</v>
      </c>
      <c r="AU293" s="15">
        <v>0</v>
      </c>
      <c r="AV293" s="15">
        <v>0</v>
      </c>
      <c r="AW293" s="15">
        <v>0</v>
      </c>
    </row>
    <row r="294" spans="1:49">
      <c r="A294" s="82" t="s">
        <v>3992</v>
      </c>
      <c r="B294" s="15" t="s">
        <v>3350</v>
      </c>
      <c r="C294" s="15">
        <v>380</v>
      </c>
      <c r="D294" s="15">
        <v>50</v>
      </c>
      <c r="E294" s="15">
        <v>2</v>
      </c>
      <c r="F294" s="15">
        <v>1.9</v>
      </c>
      <c r="G294" s="15">
        <v>21</v>
      </c>
      <c r="H294" s="15">
        <v>2250</v>
      </c>
      <c r="I294" s="15" t="s">
        <v>395</v>
      </c>
      <c r="J294" s="15">
        <v>15</v>
      </c>
      <c r="K294" s="15">
        <v>15</v>
      </c>
      <c r="L294" s="15">
        <v>15</v>
      </c>
      <c r="M294" s="15">
        <v>15</v>
      </c>
      <c r="N294" s="15">
        <v>14</v>
      </c>
      <c r="O294" s="15">
        <v>14</v>
      </c>
      <c r="P294" s="15">
        <v>14</v>
      </c>
      <c r="Q294" s="15">
        <v>13</v>
      </c>
      <c r="R294" s="15">
        <v>13</v>
      </c>
      <c r="S294" s="15">
        <v>12</v>
      </c>
      <c r="T294" s="15">
        <v>12</v>
      </c>
      <c r="U294" s="15">
        <v>11</v>
      </c>
      <c r="V294" s="15">
        <v>10</v>
      </c>
      <c r="W294" s="15">
        <v>8</v>
      </c>
      <c r="X294" s="15">
        <v>7</v>
      </c>
      <c r="Y294" s="15">
        <v>6</v>
      </c>
      <c r="Z294" s="15">
        <v>5</v>
      </c>
      <c r="AA294" s="15">
        <v>4</v>
      </c>
      <c r="AB294" s="15">
        <v>3</v>
      </c>
      <c r="AC294" s="15">
        <v>2</v>
      </c>
      <c r="AD294" s="15">
        <v>11</v>
      </c>
      <c r="AE294" s="15">
        <v>11</v>
      </c>
      <c r="AF294" s="15">
        <v>11</v>
      </c>
      <c r="AG294" s="15">
        <v>11</v>
      </c>
      <c r="AH294" s="15">
        <v>10</v>
      </c>
      <c r="AI294" s="15">
        <v>10</v>
      </c>
      <c r="AJ294" s="15">
        <v>10</v>
      </c>
      <c r="AK294" s="15">
        <v>9</v>
      </c>
      <c r="AL294" s="15">
        <v>9</v>
      </c>
      <c r="AM294" s="15">
        <v>8.5</v>
      </c>
      <c r="AN294" s="15">
        <v>8.5</v>
      </c>
      <c r="AO294" s="15">
        <v>8</v>
      </c>
      <c r="AP294" s="15">
        <v>7</v>
      </c>
      <c r="AQ294" s="15">
        <v>6</v>
      </c>
      <c r="AR294" s="15">
        <v>5</v>
      </c>
      <c r="AS294" s="15">
        <v>4</v>
      </c>
      <c r="AT294" s="15">
        <v>3.5</v>
      </c>
      <c r="AU294" s="15">
        <v>3</v>
      </c>
      <c r="AV294" s="15">
        <v>2</v>
      </c>
      <c r="AW294" s="15">
        <v>1.5</v>
      </c>
    </row>
    <row r="295" spans="1:49">
      <c r="A295" s="82" t="s">
        <v>3992</v>
      </c>
      <c r="B295" s="15" t="s">
        <v>3351</v>
      </c>
      <c r="C295" s="15">
        <v>530</v>
      </c>
      <c r="D295" s="15">
        <v>105</v>
      </c>
      <c r="E295" s="15">
        <v>3</v>
      </c>
      <c r="F295" s="15">
        <v>2.1</v>
      </c>
      <c r="G295" s="15">
        <v>29</v>
      </c>
      <c r="H295" s="15">
        <v>2256</v>
      </c>
      <c r="I295" s="15" t="s">
        <v>393</v>
      </c>
      <c r="J295" s="15">
        <v>15</v>
      </c>
      <c r="K295" s="15">
        <v>15</v>
      </c>
      <c r="L295" s="15">
        <v>15</v>
      </c>
      <c r="M295" s="15">
        <v>15</v>
      </c>
      <c r="N295" s="15">
        <v>15</v>
      </c>
      <c r="O295" s="15">
        <v>15</v>
      </c>
      <c r="P295" s="15">
        <v>15</v>
      </c>
      <c r="Q295" s="15">
        <v>15</v>
      </c>
      <c r="R295" s="15">
        <v>14</v>
      </c>
      <c r="S295" s="15">
        <v>14</v>
      </c>
      <c r="T295" s="15">
        <v>13</v>
      </c>
      <c r="U295" s="15">
        <v>13</v>
      </c>
      <c r="V295" s="15">
        <v>12</v>
      </c>
      <c r="W295" s="15">
        <v>11</v>
      </c>
      <c r="X295" s="15">
        <v>10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7</v>
      </c>
      <c r="AE295" s="15">
        <v>7</v>
      </c>
      <c r="AF295" s="15">
        <v>7</v>
      </c>
      <c r="AG295" s="15">
        <v>7</v>
      </c>
      <c r="AH295" s="15">
        <v>7</v>
      </c>
      <c r="AI295" s="15">
        <v>7</v>
      </c>
      <c r="AJ295" s="15">
        <v>7</v>
      </c>
      <c r="AK295" s="15">
        <v>7</v>
      </c>
      <c r="AL295" s="15">
        <v>6.5</v>
      </c>
      <c r="AM295" s="15">
        <v>6.5</v>
      </c>
      <c r="AN295" s="15">
        <v>6</v>
      </c>
      <c r="AO295" s="15">
        <v>6</v>
      </c>
      <c r="AP295" s="15">
        <v>6</v>
      </c>
      <c r="AQ295" s="15">
        <v>5</v>
      </c>
      <c r="AR295" s="15">
        <v>5</v>
      </c>
      <c r="AS295" s="15">
        <v>0</v>
      </c>
      <c r="AT295" s="15">
        <v>0</v>
      </c>
      <c r="AU295" s="15">
        <v>0</v>
      </c>
      <c r="AV295" s="15">
        <v>0</v>
      </c>
      <c r="AW295" s="15">
        <v>0</v>
      </c>
    </row>
    <row r="296" spans="1:49">
      <c r="A296" s="82" t="s">
        <v>3992</v>
      </c>
      <c r="B296" s="15" t="s">
        <v>3352</v>
      </c>
      <c r="C296" s="15">
        <v>315</v>
      </c>
      <c r="D296" s="15">
        <v>25</v>
      </c>
      <c r="E296" s="15">
        <v>1</v>
      </c>
      <c r="F296" s="15">
        <v>0.9</v>
      </c>
      <c r="G296" s="15">
        <v>11</v>
      </c>
      <c r="H296" s="15">
        <v>2255</v>
      </c>
      <c r="I296" s="15" t="s">
        <v>397</v>
      </c>
      <c r="J296" s="15">
        <v>15</v>
      </c>
      <c r="K296" s="15">
        <v>15</v>
      </c>
      <c r="L296" s="15">
        <v>15</v>
      </c>
      <c r="M296" s="15">
        <v>15</v>
      </c>
      <c r="N296" s="15">
        <v>15</v>
      </c>
      <c r="O296" s="15">
        <v>15</v>
      </c>
      <c r="P296" s="15">
        <v>15</v>
      </c>
      <c r="Q296" s="15">
        <v>15</v>
      </c>
      <c r="R296" s="15">
        <v>15</v>
      </c>
      <c r="S296" s="15">
        <v>15</v>
      </c>
      <c r="T296" s="15">
        <v>13</v>
      </c>
      <c r="U296" s="15">
        <v>11</v>
      </c>
      <c r="V296" s="15">
        <v>9</v>
      </c>
      <c r="W296" s="15">
        <v>7</v>
      </c>
      <c r="X296" s="15">
        <v>5</v>
      </c>
      <c r="Y296" s="15">
        <v>3</v>
      </c>
      <c r="Z296" s="15">
        <v>2</v>
      </c>
      <c r="AA296" s="15">
        <v>1</v>
      </c>
      <c r="AB296" s="15">
        <v>0</v>
      </c>
      <c r="AC296" s="15">
        <v>0</v>
      </c>
      <c r="AD296" s="15">
        <v>21.5</v>
      </c>
      <c r="AE296" s="15">
        <v>21.5</v>
      </c>
      <c r="AF296" s="15">
        <v>21.5</v>
      </c>
      <c r="AG296" s="15">
        <v>21.5</v>
      </c>
      <c r="AH296" s="15">
        <v>21.5</v>
      </c>
      <c r="AI296" s="15">
        <v>21.5</v>
      </c>
      <c r="AJ296" s="15">
        <v>21.5</v>
      </c>
      <c r="AK296" s="15">
        <v>21.5</v>
      </c>
      <c r="AL296" s="15">
        <v>21.5</v>
      </c>
      <c r="AM296" s="15">
        <v>21.5</v>
      </c>
      <c r="AN296" s="15">
        <v>18.5</v>
      </c>
      <c r="AO296" s="15">
        <v>16</v>
      </c>
      <c r="AP296" s="15">
        <v>13</v>
      </c>
      <c r="AQ296" s="15">
        <v>10</v>
      </c>
      <c r="AR296" s="15">
        <v>7</v>
      </c>
      <c r="AS296" s="15">
        <v>4</v>
      </c>
      <c r="AT296" s="15">
        <v>3</v>
      </c>
      <c r="AU296" s="15">
        <v>1.5</v>
      </c>
      <c r="AV296" s="15">
        <v>0</v>
      </c>
      <c r="AW296" s="15">
        <v>0</v>
      </c>
    </row>
    <row r="297" spans="1:49">
      <c r="A297" s="82" t="s">
        <v>3992</v>
      </c>
      <c r="B297" s="15" t="s">
        <v>3353</v>
      </c>
      <c r="C297" s="15">
        <v>440</v>
      </c>
      <c r="D297" s="15">
        <v>75</v>
      </c>
      <c r="E297" s="15">
        <v>2</v>
      </c>
      <c r="F297" s="15">
        <v>2</v>
      </c>
      <c r="G297" s="15">
        <v>24</v>
      </c>
      <c r="H297" s="15">
        <v>2257</v>
      </c>
      <c r="I297" s="15" t="s">
        <v>395</v>
      </c>
      <c r="J297" s="15">
        <v>15</v>
      </c>
      <c r="K297" s="15">
        <v>15</v>
      </c>
      <c r="L297" s="15">
        <v>15</v>
      </c>
      <c r="M297" s="15">
        <v>15</v>
      </c>
      <c r="N297" s="15">
        <v>15</v>
      </c>
      <c r="O297" s="15">
        <v>15</v>
      </c>
      <c r="P297" s="15">
        <v>15</v>
      </c>
      <c r="Q297" s="15">
        <v>15</v>
      </c>
      <c r="R297" s="15">
        <v>15</v>
      </c>
      <c r="S297" s="15">
        <v>15</v>
      </c>
      <c r="T297" s="15">
        <v>15</v>
      </c>
      <c r="U297" s="15">
        <v>15</v>
      </c>
      <c r="V297" s="15">
        <v>15</v>
      </c>
      <c r="W297" s="15">
        <v>13</v>
      </c>
      <c r="X297" s="15">
        <v>10</v>
      </c>
      <c r="Y297" s="15">
        <v>8</v>
      </c>
      <c r="Z297" s="15">
        <v>7</v>
      </c>
      <c r="AA297" s="15">
        <v>5</v>
      </c>
      <c r="AB297" s="15">
        <v>5</v>
      </c>
      <c r="AC297" s="15">
        <v>4</v>
      </c>
      <c r="AD297" s="15">
        <v>11</v>
      </c>
      <c r="AE297" s="15">
        <v>11</v>
      </c>
      <c r="AF297" s="15">
        <v>11</v>
      </c>
      <c r="AG297" s="15">
        <v>11</v>
      </c>
      <c r="AH297" s="15">
        <v>11</v>
      </c>
      <c r="AI297" s="15">
        <v>11</v>
      </c>
      <c r="AJ297" s="15">
        <v>11</v>
      </c>
      <c r="AK297" s="15">
        <v>11</v>
      </c>
      <c r="AL297" s="15">
        <v>11</v>
      </c>
      <c r="AM297" s="15">
        <v>11</v>
      </c>
      <c r="AN297" s="15">
        <v>11</v>
      </c>
      <c r="AO297" s="15">
        <v>11</v>
      </c>
      <c r="AP297" s="15">
        <v>11</v>
      </c>
      <c r="AQ297" s="15">
        <v>9</v>
      </c>
      <c r="AR297" s="15">
        <v>7</v>
      </c>
      <c r="AS297" s="15">
        <v>6</v>
      </c>
      <c r="AT297" s="15">
        <v>5</v>
      </c>
      <c r="AU297" s="15">
        <v>3.5</v>
      </c>
      <c r="AV297" s="15">
        <v>3.5</v>
      </c>
      <c r="AW297" s="15">
        <v>3</v>
      </c>
    </row>
    <row r="298" spans="1:49">
      <c r="A298" s="82" t="s">
        <v>3992</v>
      </c>
      <c r="B298" s="15" t="s">
        <v>3354</v>
      </c>
      <c r="C298" s="15">
        <v>615</v>
      </c>
      <c r="D298" s="15">
        <v>105</v>
      </c>
      <c r="E298" s="15">
        <v>3</v>
      </c>
      <c r="F298" s="15">
        <v>2.4</v>
      </c>
      <c r="G298" s="15">
        <v>35</v>
      </c>
      <c r="H298" s="15">
        <v>2257</v>
      </c>
      <c r="I298" s="15" t="s">
        <v>393</v>
      </c>
      <c r="J298" s="15">
        <v>15</v>
      </c>
      <c r="K298" s="15">
        <v>15</v>
      </c>
      <c r="L298" s="15">
        <v>15</v>
      </c>
      <c r="M298" s="15">
        <v>15</v>
      </c>
      <c r="N298" s="15">
        <v>15</v>
      </c>
      <c r="O298" s="15">
        <v>15</v>
      </c>
      <c r="P298" s="15">
        <v>15</v>
      </c>
      <c r="Q298" s="15">
        <v>15</v>
      </c>
      <c r="R298" s="15">
        <v>15</v>
      </c>
      <c r="S298" s="15">
        <v>15</v>
      </c>
      <c r="T298" s="15">
        <v>15</v>
      </c>
      <c r="U298" s="15">
        <v>15</v>
      </c>
      <c r="V298" s="15">
        <v>15</v>
      </c>
      <c r="W298" s="15">
        <v>15</v>
      </c>
      <c r="X298" s="15">
        <v>15</v>
      </c>
      <c r="Y298" s="15">
        <v>15</v>
      </c>
      <c r="Z298" s="15">
        <v>15</v>
      </c>
      <c r="AA298" s="15">
        <v>15</v>
      </c>
      <c r="AB298" s="15">
        <v>14</v>
      </c>
      <c r="AC298" s="15">
        <v>14</v>
      </c>
      <c r="AD298" s="15">
        <v>7</v>
      </c>
      <c r="AE298" s="15">
        <v>7</v>
      </c>
      <c r="AF298" s="15">
        <v>7</v>
      </c>
      <c r="AG298" s="15">
        <v>7</v>
      </c>
      <c r="AH298" s="15">
        <v>7</v>
      </c>
      <c r="AI298" s="15">
        <v>7</v>
      </c>
      <c r="AJ298" s="15">
        <v>7</v>
      </c>
      <c r="AK298" s="15">
        <v>7</v>
      </c>
      <c r="AL298" s="15">
        <v>7</v>
      </c>
      <c r="AM298" s="15">
        <v>7</v>
      </c>
      <c r="AN298" s="15">
        <v>7</v>
      </c>
      <c r="AO298" s="15">
        <v>7</v>
      </c>
      <c r="AP298" s="15">
        <v>7</v>
      </c>
      <c r="AQ298" s="15">
        <v>7</v>
      </c>
      <c r="AR298" s="15">
        <v>7</v>
      </c>
      <c r="AS298" s="15">
        <v>7</v>
      </c>
      <c r="AT298" s="15">
        <v>7</v>
      </c>
      <c r="AU298" s="15">
        <v>7</v>
      </c>
      <c r="AV298" s="15">
        <v>6.5</v>
      </c>
      <c r="AW298" s="15">
        <v>6.5</v>
      </c>
    </row>
    <row r="299" spans="1:49">
      <c r="A299" s="82" t="s">
        <v>3992</v>
      </c>
      <c r="B299" s="15" t="s">
        <v>3355</v>
      </c>
      <c r="C299" s="15">
        <v>870</v>
      </c>
      <c r="D299" s="15">
        <v>75</v>
      </c>
      <c r="E299" s="15">
        <v>3</v>
      </c>
      <c r="F299" s="15">
        <v>2.2000000000000002</v>
      </c>
      <c r="G299" s="15">
        <v>41</v>
      </c>
      <c r="H299" s="15">
        <v>2284</v>
      </c>
      <c r="I299" s="15" t="s">
        <v>393</v>
      </c>
      <c r="J299" s="15">
        <v>18</v>
      </c>
      <c r="K299" s="15">
        <v>18</v>
      </c>
      <c r="L299" s="15">
        <v>18</v>
      </c>
      <c r="M299" s="15">
        <v>18</v>
      </c>
      <c r="N299" s="15">
        <v>18</v>
      </c>
      <c r="O299" s="15">
        <v>18</v>
      </c>
      <c r="P299" s="15">
        <v>18</v>
      </c>
      <c r="Q299" s="15">
        <v>18</v>
      </c>
      <c r="R299" s="15">
        <v>18</v>
      </c>
      <c r="S299" s="15">
        <v>18</v>
      </c>
      <c r="T299" s="15">
        <v>18</v>
      </c>
      <c r="U299" s="15">
        <v>18</v>
      </c>
      <c r="V299" s="15">
        <v>18</v>
      </c>
      <c r="W299" s="15">
        <v>18</v>
      </c>
      <c r="X299" s="15">
        <v>18</v>
      </c>
      <c r="Y299" s="15">
        <v>18</v>
      </c>
      <c r="Z299" s="15">
        <v>18</v>
      </c>
      <c r="AA299" s="15">
        <v>18</v>
      </c>
      <c r="AB299" s="15">
        <v>17</v>
      </c>
      <c r="AC299" s="15">
        <v>17</v>
      </c>
      <c r="AD299" s="15">
        <v>8.5</v>
      </c>
      <c r="AE299" s="15">
        <v>8.5</v>
      </c>
      <c r="AF299" s="15">
        <v>8.5</v>
      </c>
      <c r="AG299" s="15">
        <v>8.5</v>
      </c>
      <c r="AH299" s="15">
        <v>8.5</v>
      </c>
      <c r="AI299" s="15">
        <v>8.5</v>
      </c>
      <c r="AJ299" s="15">
        <v>8.5</v>
      </c>
      <c r="AK299" s="15">
        <v>8.5</v>
      </c>
      <c r="AL299" s="15">
        <v>8.5</v>
      </c>
      <c r="AM299" s="15">
        <v>8.5</v>
      </c>
      <c r="AN299" s="15">
        <v>8.5</v>
      </c>
      <c r="AO299" s="15">
        <v>8.5</v>
      </c>
      <c r="AP299" s="15">
        <v>8.5</v>
      </c>
      <c r="AQ299" s="15">
        <v>8.5</v>
      </c>
      <c r="AR299" s="15">
        <v>8.5</v>
      </c>
      <c r="AS299" s="15">
        <v>8.5</v>
      </c>
      <c r="AT299" s="15">
        <v>8.5</v>
      </c>
      <c r="AU299" s="15">
        <v>8.5</v>
      </c>
      <c r="AV299" s="15">
        <v>8</v>
      </c>
      <c r="AW299" s="15">
        <v>8</v>
      </c>
    </row>
    <row r="300" spans="1:49">
      <c r="A300" s="82" t="s">
        <v>3992</v>
      </c>
      <c r="B300" s="15" t="s">
        <v>3356</v>
      </c>
      <c r="C300" s="15">
        <v>1439</v>
      </c>
      <c r="D300" s="15">
        <v>170</v>
      </c>
      <c r="E300" s="15">
        <v>4</v>
      </c>
      <c r="F300" s="15">
        <v>3.4</v>
      </c>
      <c r="G300" s="15">
        <v>53</v>
      </c>
      <c r="H300" s="15">
        <v>2286</v>
      </c>
      <c r="I300" s="15" t="s">
        <v>3057</v>
      </c>
      <c r="J300" s="15">
        <v>19</v>
      </c>
      <c r="K300" s="15">
        <v>19</v>
      </c>
      <c r="L300" s="15">
        <v>19</v>
      </c>
      <c r="M300" s="15">
        <v>19</v>
      </c>
      <c r="N300" s="15">
        <v>19</v>
      </c>
      <c r="O300" s="15">
        <v>19</v>
      </c>
      <c r="P300" s="15">
        <v>19</v>
      </c>
      <c r="Q300" s="15">
        <v>19</v>
      </c>
      <c r="R300" s="15">
        <v>19</v>
      </c>
      <c r="S300" s="15">
        <v>19</v>
      </c>
      <c r="T300" s="15">
        <v>19</v>
      </c>
      <c r="U300" s="15">
        <v>18</v>
      </c>
      <c r="V300" s="15">
        <v>18</v>
      </c>
      <c r="W300" s="15">
        <v>18</v>
      </c>
      <c r="X300" s="15">
        <v>17</v>
      </c>
      <c r="Y300" s="15">
        <v>17</v>
      </c>
      <c r="Z300" s="15">
        <v>17</v>
      </c>
      <c r="AA300" s="15">
        <v>16</v>
      </c>
      <c r="AB300" s="15">
        <v>16</v>
      </c>
      <c r="AC300" s="15">
        <v>16</v>
      </c>
      <c r="AD300" s="15">
        <v>7</v>
      </c>
      <c r="AE300" s="15">
        <v>7</v>
      </c>
      <c r="AF300" s="15">
        <v>7</v>
      </c>
      <c r="AG300" s="15">
        <v>7</v>
      </c>
      <c r="AH300" s="15">
        <v>7</v>
      </c>
      <c r="AI300" s="15">
        <v>7</v>
      </c>
      <c r="AJ300" s="15">
        <v>7</v>
      </c>
      <c r="AK300" s="15">
        <v>7</v>
      </c>
      <c r="AL300" s="15">
        <v>7</v>
      </c>
      <c r="AM300" s="15">
        <v>7</v>
      </c>
      <c r="AN300" s="15">
        <v>7</v>
      </c>
      <c r="AO300" s="15">
        <v>6.5</v>
      </c>
      <c r="AP300" s="15">
        <v>6.5</v>
      </c>
      <c r="AQ300" s="15">
        <v>6.5</v>
      </c>
      <c r="AR300" s="15">
        <v>6</v>
      </c>
      <c r="AS300" s="15">
        <v>6</v>
      </c>
      <c r="AT300" s="15">
        <v>6</v>
      </c>
      <c r="AU300" s="15">
        <v>6</v>
      </c>
      <c r="AV300" s="15">
        <v>6</v>
      </c>
      <c r="AW300" s="15">
        <v>6</v>
      </c>
    </row>
    <row r="301" spans="1:49">
      <c r="A301" s="82" t="s">
        <v>3992</v>
      </c>
      <c r="B301" s="15" t="s">
        <v>3357</v>
      </c>
      <c r="C301" s="15">
        <v>610</v>
      </c>
      <c r="D301" s="15">
        <v>105</v>
      </c>
      <c r="E301" s="15">
        <v>3</v>
      </c>
      <c r="F301" s="15">
        <v>2.6</v>
      </c>
      <c r="G301" s="15">
        <v>51</v>
      </c>
      <c r="H301" s="15">
        <v>2287</v>
      </c>
      <c r="I301" s="15" t="s">
        <v>393</v>
      </c>
      <c r="J301" s="15">
        <v>24</v>
      </c>
      <c r="K301" s="15">
        <v>24</v>
      </c>
      <c r="L301" s="15">
        <v>24</v>
      </c>
      <c r="M301" s="15">
        <v>24</v>
      </c>
      <c r="N301" s="15">
        <v>24</v>
      </c>
      <c r="O301" s="15">
        <v>24</v>
      </c>
      <c r="P301" s="15">
        <v>24</v>
      </c>
      <c r="Q301" s="15">
        <v>24</v>
      </c>
      <c r="R301" s="15">
        <v>24</v>
      </c>
      <c r="S301" s="15">
        <v>24</v>
      </c>
      <c r="T301" s="15">
        <v>24</v>
      </c>
      <c r="U301" s="15">
        <v>24</v>
      </c>
      <c r="V301" s="15">
        <v>24</v>
      </c>
      <c r="W301" s="15">
        <v>24</v>
      </c>
      <c r="X301" s="15">
        <v>24</v>
      </c>
      <c r="Y301" s="15">
        <v>24</v>
      </c>
      <c r="Z301" s="15">
        <v>24</v>
      </c>
      <c r="AA301" s="15">
        <v>24</v>
      </c>
      <c r="AB301" s="15">
        <v>24</v>
      </c>
      <c r="AC301" s="15">
        <v>24</v>
      </c>
      <c r="AD301" s="15">
        <v>11.5</v>
      </c>
      <c r="AE301" s="15">
        <v>11.5</v>
      </c>
      <c r="AF301" s="15">
        <v>11.5</v>
      </c>
      <c r="AG301" s="15">
        <v>11.5</v>
      </c>
      <c r="AH301" s="15">
        <v>11.5</v>
      </c>
      <c r="AI301" s="15">
        <v>11.5</v>
      </c>
      <c r="AJ301" s="15">
        <v>11.5</v>
      </c>
      <c r="AK301" s="15">
        <v>11.5</v>
      </c>
      <c r="AL301" s="15">
        <v>11.5</v>
      </c>
      <c r="AM301" s="15">
        <v>11.5</v>
      </c>
      <c r="AN301" s="15">
        <v>11.5</v>
      </c>
      <c r="AO301" s="15">
        <v>11.5</v>
      </c>
      <c r="AP301" s="15">
        <v>11.5</v>
      </c>
      <c r="AQ301" s="15">
        <v>11.5</v>
      </c>
      <c r="AR301" s="15">
        <v>11.5</v>
      </c>
      <c r="AS301" s="15">
        <v>11.5</v>
      </c>
      <c r="AT301" s="15">
        <v>11.5</v>
      </c>
      <c r="AU301" s="15">
        <v>11.5</v>
      </c>
      <c r="AV301" s="15">
        <v>11.5</v>
      </c>
      <c r="AW301" s="15">
        <v>11.5</v>
      </c>
    </row>
    <row r="302" spans="1:49">
      <c r="A302" s="82" t="s">
        <v>3992</v>
      </c>
      <c r="B302" s="15" t="s">
        <v>3358</v>
      </c>
      <c r="C302" s="15">
        <v>1608</v>
      </c>
      <c r="D302" s="15">
        <v>170</v>
      </c>
      <c r="E302" s="15">
        <v>4</v>
      </c>
      <c r="F302" s="15">
        <v>3.1</v>
      </c>
      <c r="G302" s="15">
        <v>81</v>
      </c>
      <c r="H302" s="15">
        <v>2298</v>
      </c>
      <c r="I302" s="15" t="s">
        <v>3057</v>
      </c>
      <c r="J302" s="15">
        <v>27</v>
      </c>
      <c r="K302" s="15">
        <v>27</v>
      </c>
      <c r="L302" s="15">
        <v>27</v>
      </c>
      <c r="M302" s="15">
        <v>27</v>
      </c>
      <c r="N302" s="15">
        <v>27</v>
      </c>
      <c r="O302" s="15">
        <v>27</v>
      </c>
      <c r="P302" s="15">
        <v>27</v>
      </c>
      <c r="Q302" s="15">
        <v>27</v>
      </c>
      <c r="R302" s="15">
        <v>27</v>
      </c>
      <c r="S302" s="15">
        <v>27</v>
      </c>
      <c r="T302" s="15">
        <v>27</v>
      </c>
      <c r="U302" s="15">
        <v>27</v>
      </c>
      <c r="V302" s="15">
        <v>27</v>
      </c>
      <c r="W302" s="15">
        <v>27</v>
      </c>
      <c r="X302" s="15">
        <v>27</v>
      </c>
      <c r="Y302" s="15">
        <v>27</v>
      </c>
      <c r="Z302" s="15">
        <v>27</v>
      </c>
      <c r="AA302" s="15">
        <v>27</v>
      </c>
      <c r="AB302" s="15">
        <v>25</v>
      </c>
      <c r="AC302" s="15">
        <v>25</v>
      </c>
      <c r="AD302" s="15">
        <v>9.5</v>
      </c>
      <c r="AE302" s="15">
        <v>9.5</v>
      </c>
      <c r="AF302" s="15">
        <v>9.5</v>
      </c>
      <c r="AG302" s="15">
        <v>9.5</v>
      </c>
      <c r="AH302" s="15">
        <v>9.5</v>
      </c>
      <c r="AI302" s="15">
        <v>9.5</v>
      </c>
      <c r="AJ302" s="15">
        <v>9.5</v>
      </c>
      <c r="AK302" s="15">
        <v>9.5</v>
      </c>
      <c r="AL302" s="15">
        <v>9.5</v>
      </c>
      <c r="AM302" s="15">
        <v>9.5</v>
      </c>
      <c r="AN302" s="15">
        <v>9.5</v>
      </c>
      <c r="AO302" s="15">
        <v>9.5</v>
      </c>
      <c r="AP302" s="15">
        <v>9.5</v>
      </c>
      <c r="AQ302" s="15">
        <v>9.5</v>
      </c>
      <c r="AR302" s="15">
        <v>9.5</v>
      </c>
      <c r="AS302" s="15">
        <v>9.5</v>
      </c>
      <c r="AT302" s="15">
        <v>9.5</v>
      </c>
      <c r="AU302" s="15">
        <v>9.5</v>
      </c>
      <c r="AV302" s="15">
        <v>9</v>
      </c>
      <c r="AW302" s="15">
        <v>9</v>
      </c>
    </row>
    <row r="303" spans="1:49">
      <c r="A303" s="82" t="s">
        <v>3992</v>
      </c>
      <c r="B303" s="15" t="s">
        <v>3359</v>
      </c>
      <c r="C303" s="15">
        <v>1567</v>
      </c>
      <c r="D303" s="15">
        <v>215</v>
      </c>
      <c r="E303" s="15">
        <v>2</v>
      </c>
      <c r="F303" s="15">
        <v>3.5</v>
      </c>
      <c r="G303" s="15">
        <v>60</v>
      </c>
      <c r="H303" s="15">
        <v>2322</v>
      </c>
      <c r="I303" s="15" t="s">
        <v>395</v>
      </c>
      <c r="J303" s="15">
        <v>40</v>
      </c>
      <c r="K303" s="15">
        <v>40</v>
      </c>
      <c r="L303" s="15">
        <v>40</v>
      </c>
      <c r="M303" s="15">
        <v>40</v>
      </c>
      <c r="N303" s="15">
        <v>40</v>
      </c>
      <c r="O303" s="15">
        <v>40</v>
      </c>
      <c r="P303" s="15">
        <v>40</v>
      </c>
      <c r="Q303" s="15">
        <v>40</v>
      </c>
      <c r="R303" s="15">
        <v>40</v>
      </c>
      <c r="S303" s="15">
        <v>40</v>
      </c>
      <c r="T303" s="15">
        <v>40</v>
      </c>
      <c r="U303" s="15">
        <v>40</v>
      </c>
      <c r="V303" s="15">
        <v>40</v>
      </c>
      <c r="W303" s="15">
        <v>40</v>
      </c>
      <c r="X303" s="15">
        <v>40</v>
      </c>
      <c r="Y303" s="15">
        <v>40</v>
      </c>
      <c r="Z303" s="15">
        <v>40</v>
      </c>
      <c r="AA303" s="15">
        <v>40</v>
      </c>
      <c r="AB303" s="15">
        <v>40</v>
      </c>
      <c r="AC303" s="15">
        <v>40</v>
      </c>
      <c r="AD303" s="15">
        <v>28.5</v>
      </c>
      <c r="AE303" s="15">
        <v>28.5</v>
      </c>
      <c r="AF303" s="15">
        <v>28.5</v>
      </c>
      <c r="AG303" s="15">
        <v>28.5</v>
      </c>
      <c r="AH303" s="15">
        <v>28.5</v>
      </c>
      <c r="AI303" s="15">
        <v>28.5</v>
      </c>
      <c r="AJ303" s="15">
        <v>28.5</v>
      </c>
      <c r="AK303" s="15">
        <v>28.5</v>
      </c>
      <c r="AL303" s="15">
        <v>28.5</v>
      </c>
      <c r="AM303" s="15">
        <v>28.5</v>
      </c>
      <c r="AN303" s="15">
        <v>28.5</v>
      </c>
      <c r="AO303" s="15">
        <v>28.5</v>
      </c>
      <c r="AP303" s="15">
        <v>28.5</v>
      </c>
      <c r="AQ303" s="15">
        <v>28.5</v>
      </c>
      <c r="AR303" s="15">
        <v>28.5</v>
      </c>
      <c r="AS303" s="15">
        <v>28.5</v>
      </c>
      <c r="AT303" s="15">
        <v>28.5</v>
      </c>
      <c r="AU303" s="15">
        <v>28.5</v>
      </c>
      <c r="AV303" s="15">
        <v>28.5</v>
      </c>
      <c r="AW303" s="15">
        <v>28.5</v>
      </c>
    </row>
    <row r="304" spans="1:49">
      <c r="A304" s="82" t="s">
        <v>3992</v>
      </c>
      <c r="B304" s="15" t="s">
        <v>3360</v>
      </c>
      <c r="C304" s="15">
        <v>1255</v>
      </c>
      <c r="D304" s="15">
        <v>75</v>
      </c>
      <c r="E304" s="15">
        <v>3</v>
      </c>
      <c r="F304" s="15">
        <v>2.9</v>
      </c>
      <c r="G304" s="15">
        <v>58</v>
      </c>
      <c r="H304" s="15">
        <v>2333</v>
      </c>
      <c r="I304" s="15" t="s">
        <v>393</v>
      </c>
      <c r="J304" s="15">
        <v>26</v>
      </c>
      <c r="K304" s="15">
        <v>26</v>
      </c>
      <c r="L304" s="15">
        <v>26</v>
      </c>
      <c r="M304" s="15">
        <v>25</v>
      </c>
      <c r="N304" s="15">
        <v>25</v>
      </c>
      <c r="O304" s="15">
        <v>25</v>
      </c>
      <c r="P304" s="15">
        <v>25</v>
      </c>
      <c r="Q304" s="15">
        <v>25</v>
      </c>
      <c r="R304" s="15">
        <v>24</v>
      </c>
      <c r="S304" s="15">
        <v>24</v>
      </c>
      <c r="T304" s="15">
        <v>24</v>
      </c>
      <c r="U304" s="15">
        <v>24</v>
      </c>
      <c r="V304" s="15">
        <v>24</v>
      </c>
      <c r="W304" s="15">
        <v>23</v>
      </c>
      <c r="X304" s="15">
        <v>23</v>
      </c>
      <c r="Y304" s="15">
        <v>23</v>
      </c>
      <c r="Z304" s="15">
        <v>23</v>
      </c>
      <c r="AA304" s="15">
        <v>23</v>
      </c>
      <c r="AB304" s="15">
        <v>22</v>
      </c>
      <c r="AC304" s="15">
        <v>22</v>
      </c>
      <c r="AD304" s="15">
        <v>12.5</v>
      </c>
      <c r="AE304" s="15">
        <v>12.5</v>
      </c>
      <c r="AF304" s="15">
        <v>12.5</v>
      </c>
      <c r="AG304" s="15">
        <v>12</v>
      </c>
      <c r="AH304" s="15">
        <v>12</v>
      </c>
      <c r="AI304" s="15">
        <v>12</v>
      </c>
      <c r="AJ304" s="15">
        <v>12</v>
      </c>
      <c r="AK304" s="15">
        <v>12</v>
      </c>
      <c r="AL304" s="15">
        <v>11.5</v>
      </c>
      <c r="AM304" s="15">
        <v>11.5</v>
      </c>
      <c r="AN304" s="15">
        <v>11.5</v>
      </c>
      <c r="AO304" s="15">
        <v>11.5</v>
      </c>
      <c r="AP304" s="15">
        <v>11.5</v>
      </c>
      <c r="AQ304" s="15">
        <v>11</v>
      </c>
      <c r="AR304" s="15">
        <v>11</v>
      </c>
      <c r="AS304" s="15">
        <v>11</v>
      </c>
      <c r="AT304" s="15">
        <v>11</v>
      </c>
      <c r="AU304" s="15">
        <v>11</v>
      </c>
      <c r="AV304" s="15">
        <v>10.5</v>
      </c>
      <c r="AW304" s="15">
        <v>10.5</v>
      </c>
    </row>
    <row r="305" spans="1:49">
      <c r="A305" s="82" t="s">
        <v>3992</v>
      </c>
      <c r="B305" s="15" t="s">
        <v>3361</v>
      </c>
      <c r="C305" s="15">
        <v>685</v>
      </c>
      <c r="D305" s="15">
        <v>105</v>
      </c>
      <c r="E305" s="15">
        <v>2</v>
      </c>
      <c r="F305" s="15">
        <v>1.5</v>
      </c>
      <c r="G305" s="15">
        <v>56</v>
      </c>
      <c r="H305" s="15">
        <v>2334</v>
      </c>
      <c r="I305" s="15" t="s">
        <v>395</v>
      </c>
      <c r="J305" s="15">
        <v>38</v>
      </c>
      <c r="K305" s="15">
        <v>38</v>
      </c>
      <c r="L305" s="15">
        <v>37</v>
      </c>
      <c r="M305" s="15">
        <v>37</v>
      </c>
      <c r="N305" s="15">
        <v>37</v>
      </c>
      <c r="O305" s="15">
        <v>37</v>
      </c>
      <c r="P305" s="15">
        <v>36</v>
      </c>
      <c r="Q305" s="15">
        <v>36</v>
      </c>
      <c r="R305" s="15">
        <v>36</v>
      </c>
      <c r="S305" s="15">
        <v>35</v>
      </c>
      <c r="T305" s="15">
        <v>35</v>
      </c>
      <c r="U305" s="15">
        <v>35</v>
      </c>
      <c r="V305" s="15">
        <v>35</v>
      </c>
      <c r="W305" s="15">
        <v>34</v>
      </c>
      <c r="X305" s="15">
        <v>34</v>
      </c>
      <c r="Y305" s="15">
        <v>34</v>
      </c>
      <c r="Z305" s="15">
        <v>33</v>
      </c>
      <c r="AA305" s="15">
        <v>33</v>
      </c>
      <c r="AB305" s="15">
        <v>33</v>
      </c>
      <c r="AC305" s="15">
        <v>33</v>
      </c>
      <c r="AD305" s="15">
        <v>27</v>
      </c>
      <c r="AE305" s="15">
        <v>27</v>
      </c>
      <c r="AF305" s="15">
        <v>26.5</v>
      </c>
      <c r="AG305" s="15">
        <v>26.5</v>
      </c>
      <c r="AH305" s="15">
        <v>26.5</v>
      </c>
      <c r="AI305" s="15">
        <v>26.5</v>
      </c>
      <c r="AJ305" s="15">
        <v>26</v>
      </c>
      <c r="AK305" s="15">
        <v>26</v>
      </c>
      <c r="AL305" s="15">
        <v>26</v>
      </c>
      <c r="AM305" s="15">
        <v>25</v>
      </c>
      <c r="AN305" s="15">
        <v>25</v>
      </c>
      <c r="AO305" s="15">
        <v>25</v>
      </c>
      <c r="AP305" s="15">
        <v>25</v>
      </c>
      <c r="AQ305" s="15">
        <v>24</v>
      </c>
      <c r="AR305" s="15">
        <v>24</v>
      </c>
      <c r="AS305" s="15">
        <v>24</v>
      </c>
      <c r="AT305" s="15">
        <v>23.5</v>
      </c>
      <c r="AU305" s="15">
        <v>23.5</v>
      </c>
      <c r="AV305" s="15">
        <v>23.5</v>
      </c>
      <c r="AW305" s="15">
        <v>23.5</v>
      </c>
    </row>
    <row r="306" spans="1:49">
      <c r="A306" s="82" t="s">
        <v>3992</v>
      </c>
      <c r="B306" s="15" t="s">
        <v>3362</v>
      </c>
      <c r="C306" s="15">
        <v>1625</v>
      </c>
      <c r="D306" s="15">
        <v>195</v>
      </c>
      <c r="E306" s="15">
        <v>4</v>
      </c>
      <c r="F306" s="15">
        <v>4.5999999999999996</v>
      </c>
      <c r="G306" s="15">
        <v>90</v>
      </c>
      <c r="H306" s="15">
        <v>2336</v>
      </c>
      <c r="I306" s="15" t="s">
        <v>3057</v>
      </c>
      <c r="J306" s="15">
        <v>30</v>
      </c>
      <c r="K306" s="15">
        <v>30</v>
      </c>
      <c r="L306" s="15">
        <v>30</v>
      </c>
      <c r="M306" s="15">
        <v>29</v>
      </c>
      <c r="N306" s="15">
        <v>29</v>
      </c>
      <c r="O306" s="15">
        <v>29</v>
      </c>
      <c r="P306" s="15">
        <v>29</v>
      </c>
      <c r="Q306" s="15">
        <v>28</v>
      </c>
      <c r="R306" s="15">
        <v>28</v>
      </c>
      <c r="S306" s="15">
        <v>28</v>
      </c>
      <c r="T306" s="15">
        <v>28</v>
      </c>
      <c r="U306" s="15">
        <v>28</v>
      </c>
      <c r="V306" s="15">
        <v>27</v>
      </c>
      <c r="W306" s="15">
        <v>27</v>
      </c>
      <c r="X306" s="15">
        <v>27</v>
      </c>
      <c r="Y306" s="15">
        <v>27</v>
      </c>
      <c r="Z306" s="15">
        <v>26</v>
      </c>
      <c r="AA306" s="15">
        <v>26</v>
      </c>
      <c r="AB306" s="15">
        <v>26</v>
      </c>
      <c r="AC306" s="15">
        <v>26</v>
      </c>
      <c r="AD306" s="15">
        <v>11</v>
      </c>
      <c r="AE306" s="15">
        <v>11</v>
      </c>
      <c r="AF306" s="15">
        <v>11</v>
      </c>
      <c r="AG306" s="15">
        <v>10.5</v>
      </c>
      <c r="AH306" s="15">
        <v>10.5</v>
      </c>
      <c r="AI306" s="15">
        <v>10.5</v>
      </c>
      <c r="AJ306" s="15">
        <v>10.5</v>
      </c>
      <c r="AK306" s="15">
        <v>10</v>
      </c>
      <c r="AL306" s="15">
        <v>10</v>
      </c>
      <c r="AM306" s="15">
        <v>10</v>
      </c>
      <c r="AN306" s="15">
        <v>10</v>
      </c>
      <c r="AO306" s="15">
        <v>10</v>
      </c>
      <c r="AP306" s="15">
        <v>9.5</v>
      </c>
      <c r="AQ306" s="15">
        <v>9.5</v>
      </c>
      <c r="AR306" s="15">
        <v>9.5</v>
      </c>
      <c r="AS306" s="15">
        <v>9.5</v>
      </c>
      <c r="AT306" s="15">
        <v>9</v>
      </c>
      <c r="AU306" s="15">
        <v>9</v>
      </c>
      <c r="AV306" s="15">
        <v>9</v>
      </c>
      <c r="AW306" s="15">
        <v>9</v>
      </c>
    </row>
    <row r="307" spans="1:49">
      <c r="A307" s="82" t="s">
        <v>3992</v>
      </c>
      <c r="B307" s="15" t="s">
        <v>3363</v>
      </c>
      <c r="C307" s="15">
        <v>650</v>
      </c>
      <c r="D307" s="15">
        <v>50</v>
      </c>
      <c r="E307" s="15">
        <v>2</v>
      </c>
      <c r="F307" s="15">
        <v>1.2</v>
      </c>
      <c r="G307" s="15">
        <v>38</v>
      </c>
      <c r="H307" s="15">
        <v>2337</v>
      </c>
      <c r="I307" s="15" t="s">
        <v>395</v>
      </c>
      <c r="J307" s="15">
        <v>25</v>
      </c>
      <c r="K307" s="15">
        <v>25</v>
      </c>
      <c r="L307" s="15">
        <v>25</v>
      </c>
      <c r="M307" s="15">
        <v>25</v>
      </c>
      <c r="N307" s="15">
        <v>25</v>
      </c>
      <c r="O307" s="15">
        <v>25</v>
      </c>
      <c r="P307" s="15">
        <v>25</v>
      </c>
      <c r="Q307" s="15">
        <v>25</v>
      </c>
      <c r="R307" s="15">
        <v>25</v>
      </c>
      <c r="S307" s="15">
        <v>25</v>
      </c>
      <c r="T307" s="15">
        <v>25</v>
      </c>
      <c r="U307" s="15">
        <v>25</v>
      </c>
      <c r="V307" s="15">
        <v>25</v>
      </c>
      <c r="W307" s="15">
        <v>25</v>
      </c>
      <c r="X307" s="15">
        <v>25</v>
      </c>
      <c r="Y307" s="15">
        <v>25</v>
      </c>
      <c r="Z307" s="15">
        <v>25</v>
      </c>
      <c r="AA307" s="15">
        <v>25</v>
      </c>
      <c r="AB307" s="15">
        <v>25</v>
      </c>
      <c r="AC307" s="15">
        <v>25</v>
      </c>
      <c r="AD307" s="15">
        <v>18</v>
      </c>
      <c r="AE307" s="15">
        <v>18</v>
      </c>
      <c r="AF307" s="15">
        <v>18</v>
      </c>
      <c r="AG307" s="15">
        <v>18</v>
      </c>
      <c r="AH307" s="15">
        <v>18</v>
      </c>
      <c r="AI307" s="15">
        <v>18</v>
      </c>
      <c r="AJ307" s="15">
        <v>18</v>
      </c>
      <c r="AK307" s="15">
        <v>18</v>
      </c>
      <c r="AL307" s="15">
        <v>18</v>
      </c>
      <c r="AM307" s="15">
        <v>18</v>
      </c>
      <c r="AN307" s="15">
        <v>18</v>
      </c>
      <c r="AO307" s="15">
        <v>18</v>
      </c>
      <c r="AP307" s="15">
        <v>18</v>
      </c>
      <c r="AQ307" s="15">
        <v>18</v>
      </c>
      <c r="AR307" s="15">
        <v>18</v>
      </c>
      <c r="AS307" s="15">
        <v>18</v>
      </c>
      <c r="AT307" s="15">
        <v>18</v>
      </c>
      <c r="AU307" s="15">
        <v>18</v>
      </c>
      <c r="AV307" s="15">
        <v>18</v>
      </c>
      <c r="AW307" s="15">
        <v>18</v>
      </c>
    </row>
    <row r="308" spans="1:49">
      <c r="A308" s="82" t="s">
        <v>3992</v>
      </c>
      <c r="B308" s="15" t="s">
        <v>3364</v>
      </c>
      <c r="C308" s="15">
        <v>1337</v>
      </c>
      <c r="D308" s="15">
        <v>75</v>
      </c>
      <c r="E308" s="15">
        <v>3</v>
      </c>
      <c r="F308" s="15">
        <v>2.8</v>
      </c>
      <c r="G308" s="15">
        <v>62</v>
      </c>
      <c r="H308" s="15">
        <v>2342</v>
      </c>
      <c r="I308" s="15" t="s">
        <v>393</v>
      </c>
      <c r="J308" s="15">
        <v>28</v>
      </c>
      <c r="K308" s="15">
        <v>28</v>
      </c>
      <c r="L308" s="15">
        <v>28</v>
      </c>
      <c r="M308" s="15">
        <v>28</v>
      </c>
      <c r="N308" s="15">
        <v>28</v>
      </c>
      <c r="O308" s="15">
        <v>28</v>
      </c>
      <c r="P308" s="15">
        <v>28</v>
      </c>
      <c r="Q308" s="15">
        <v>28</v>
      </c>
      <c r="R308" s="15">
        <v>27</v>
      </c>
      <c r="S308" s="15">
        <v>27</v>
      </c>
      <c r="T308" s="15">
        <v>27</v>
      </c>
      <c r="U308" s="15">
        <v>27</v>
      </c>
      <c r="V308" s="15">
        <v>27</v>
      </c>
      <c r="W308" s="15">
        <v>27</v>
      </c>
      <c r="X308" s="15">
        <v>27</v>
      </c>
      <c r="Y308" s="15">
        <v>27</v>
      </c>
      <c r="Z308" s="15">
        <v>27</v>
      </c>
      <c r="AA308" s="15">
        <v>27</v>
      </c>
      <c r="AB308" s="15">
        <v>27</v>
      </c>
      <c r="AC308" s="15">
        <v>27</v>
      </c>
      <c r="AD308" s="15">
        <v>13.5</v>
      </c>
      <c r="AE308" s="15">
        <v>13.5</v>
      </c>
      <c r="AF308" s="15">
        <v>13.5</v>
      </c>
      <c r="AG308" s="15">
        <v>13.5</v>
      </c>
      <c r="AH308" s="15">
        <v>13.5</v>
      </c>
      <c r="AI308" s="15">
        <v>13.5</v>
      </c>
      <c r="AJ308" s="15">
        <v>13.5</v>
      </c>
      <c r="AK308" s="15">
        <v>13.5</v>
      </c>
      <c r="AL308" s="15">
        <v>13</v>
      </c>
      <c r="AM308" s="15">
        <v>13</v>
      </c>
      <c r="AN308" s="15">
        <v>13</v>
      </c>
      <c r="AO308" s="15">
        <v>13</v>
      </c>
      <c r="AP308" s="15">
        <v>13</v>
      </c>
      <c r="AQ308" s="15">
        <v>13</v>
      </c>
      <c r="AR308" s="15">
        <v>13</v>
      </c>
      <c r="AS308" s="15">
        <v>13</v>
      </c>
      <c r="AT308" s="15">
        <v>13</v>
      </c>
      <c r="AU308" s="15">
        <v>13</v>
      </c>
      <c r="AV308" s="15">
        <v>13</v>
      </c>
      <c r="AW308" s="15">
        <v>13</v>
      </c>
    </row>
    <row r="309" spans="1:49">
      <c r="A309" s="82" t="s">
        <v>3992</v>
      </c>
      <c r="B309" s="15" t="s">
        <v>3365</v>
      </c>
      <c r="C309" s="15">
        <v>1170</v>
      </c>
      <c r="D309" s="15">
        <v>105</v>
      </c>
      <c r="E309" s="15">
        <v>3</v>
      </c>
      <c r="F309" s="15">
        <v>3.9</v>
      </c>
      <c r="G309" s="15">
        <v>81</v>
      </c>
      <c r="H309" s="15">
        <v>2348</v>
      </c>
      <c r="I309" s="15" t="s">
        <v>393</v>
      </c>
      <c r="J309" s="15">
        <v>36</v>
      </c>
      <c r="K309" s="15">
        <v>36</v>
      </c>
      <c r="L309" s="15">
        <v>36</v>
      </c>
      <c r="M309" s="15">
        <v>36</v>
      </c>
      <c r="N309" s="15">
        <v>36</v>
      </c>
      <c r="O309" s="15">
        <v>36</v>
      </c>
      <c r="P309" s="15">
        <v>35</v>
      </c>
      <c r="Q309" s="15">
        <v>35</v>
      </c>
      <c r="R309" s="15">
        <v>35</v>
      </c>
      <c r="S309" s="15">
        <v>35</v>
      </c>
      <c r="T309" s="15">
        <v>35</v>
      </c>
      <c r="U309" s="15">
        <v>35</v>
      </c>
      <c r="V309" s="15">
        <v>35</v>
      </c>
      <c r="W309" s="15">
        <v>35</v>
      </c>
      <c r="X309" s="15">
        <v>35</v>
      </c>
      <c r="Y309" s="15">
        <v>35</v>
      </c>
      <c r="Z309" s="15">
        <v>35</v>
      </c>
      <c r="AA309" s="15">
        <v>34</v>
      </c>
      <c r="AB309" s="15">
        <v>34</v>
      </c>
      <c r="AC309" s="15">
        <v>34</v>
      </c>
      <c r="AD309" s="15">
        <v>17</v>
      </c>
      <c r="AE309" s="15">
        <v>17</v>
      </c>
      <c r="AF309" s="15">
        <v>17</v>
      </c>
      <c r="AG309" s="15">
        <v>17</v>
      </c>
      <c r="AH309" s="15">
        <v>17</v>
      </c>
      <c r="AI309" s="15">
        <v>17</v>
      </c>
      <c r="AJ309" s="15">
        <v>16.5</v>
      </c>
      <c r="AK309" s="15">
        <v>16.5</v>
      </c>
      <c r="AL309" s="15">
        <v>16.5</v>
      </c>
      <c r="AM309" s="15">
        <v>16.5</v>
      </c>
      <c r="AN309" s="15">
        <v>16.5</v>
      </c>
      <c r="AO309" s="15">
        <v>16.5</v>
      </c>
      <c r="AP309" s="15">
        <v>16.5</v>
      </c>
      <c r="AQ309" s="15">
        <v>16.5</v>
      </c>
      <c r="AR309" s="15">
        <v>16.5</v>
      </c>
      <c r="AS309" s="15">
        <v>16.5</v>
      </c>
      <c r="AT309" s="15">
        <v>16.5</v>
      </c>
      <c r="AU309" s="15">
        <v>16</v>
      </c>
      <c r="AV309" s="15">
        <v>16</v>
      </c>
      <c r="AW309" s="15">
        <v>16</v>
      </c>
    </row>
    <row r="310" spans="1:49">
      <c r="A310" s="96" t="s">
        <v>434</v>
      </c>
      <c r="B310" s="15" t="s">
        <v>3366</v>
      </c>
      <c r="C310" s="15">
        <v>235</v>
      </c>
      <c r="D310" s="15">
        <v>2</v>
      </c>
      <c r="E310" s="15">
        <v>1</v>
      </c>
      <c r="F310" s="15">
        <v>1.5</v>
      </c>
      <c r="G310" s="15">
        <v>4</v>
      </c>
      <c r="H310" s="15">
        <v>2231</v>
      </c>
      <c r="I310" s="15" t="s">
        <v>397</v>
      </c>
      <c r="J310" s="15">
        <v>10</v>
      </c>
      <c r="K310" s="15">
        <v>10</v>
      </c>
      <c r="L310" s="15">
        <v>10</v>
      </c>
      <c r="M310" s="15">
        <v>10</v>
      </c>
      <c r="N310" s="15">
        <v>10</v>
      </c>
      <c r="O310" s="15">
        <v>10</v>
      </c>
      <c r="P310" s="15">
        <v>10</v>
      </c>
      <c r="Q310" s="15">
        <v>9</v>
      </c>
      <c r="R310" s="15">
        <v>9</v>
      </c>
      <c r="S310" s="15">
        <v>9</v>
      </c>
      <c r="T310" s="15">
        <v>9</v>
      </c>
      <c r="U310" s="15">
        <v>9</v>
      </c>
      <c r="V310" s="15">
        <v>9</v>
      </c>
      <c r="W310" s="15">
        <v>9</v>
      </c>
      <c r="X310" s="15">
        <v>9</v>
      </c>
      <c r="Y310" s="15">
        <v>9</v>
      </c>
      <c r="Z310" s="15">
        <v>9</v>
      </c>
      <c r="AA310" s="15">
        <v>9</v>
      </c>
      <c r="AB310" s="15">
        <v>9</v>
      </c>
      <c r="AC310" s="15">
        <v>9</v>
      </c>
      <c r="AD310" s="15">
        <v>14</v>
      </c>
      <c r="AE310" s="15">
        <v>14</v>
      </c>
      <c r="AF310" s="15">
        <v>14</v>
      </c>
      <c r="AG310" s="15">
        <v>14</v>
      </c>
      <c r="AH310" s="15">
        <v>14</v>
      </c>
      <c r="AI310" s="15">
        <v>14</v>
      </c>
      <c r="AJ310" s="15">
        <v>14</v>
      </c>
      <c r="AK310" s="15">
        <v>13</v>
      </c>
      <c r="AL310" s="15">
        <v>13</v>
      </c>
      <c r="AM310" s="15">
        <v>13</v>
      </c>
      <c r="AN310" s="15">
        <v>13</v>
      </c>
      <c r="AO310" s="15">
        <v>13</v>
      </c>
      <c r="AP310" s="15">
        <v>13</v>
      </c>
      <c r="AQ310" s="15">
        <v>13</v>
      </c>
      <c r="AR310" s="15">
        <v>13</v>
      </c>
      <c r="AS310" s="15">
        <v>13</v>
      </c>
      <c r="AT310" s="15">
        <v>13</v>
      </c>
      <c r="AU310" s="15">
        <v>13</v>
      </c>
      <c r="AV310" s="15">
        <v>13</v>
      </c>
      <c r="AW310" s="15">
        <v>13</v>
      </c>
    </row>
    <row r="311" spans="1:49">
      <c r="A311" s="96" t="s">
        <v>434</v>
      </c>
      <c r="B311" s="15" t="s">
        <v>3367</v>
      </c>
      <c r="C311" s="15">
        <v>370</v>
      </c>
      <c r="D311" s="15">
        <v>15</v>
      </c>
      <c r="E311" s="15">
        <v>2</v>
      </c>
      <c r="F311" s="15">
        <v>2.6</v>
      </c>
      <c r="G311" s="15">
        <v>12</v>
      </c>
      <c r="H311" s="15">
        <v>2241</v>
      </c>
      <c r="I311" s="15" t="s">
        <v>395</v>
      </c>
      <c r="J311" s="15">
        <v>16</v>
      </c>
      <c r="K311" s="15">
        <v>16</v>
      </c>
      <c r="L311" s="15">
        <v>16</v>
      </c>
      <c r="M311" s="15">
        <v>15</v>
      </c>
      <c r="N311" s="15">
        <v>15</v>
      </c>
      <c r="O311" s="15">
        <v>15</v>
      </c>
      <c r="P311" s="15">
        <v>15</v>
      </c>
      <c r="Q311" s="15">
        <v>14</v>
      </c>
      <c r="R311" s="15">
        <v>14</v>
      </c>
      <c r="S311" s="15">
        <v>14</v>
      </c>
      <c r="T311" s="15">
        <v>14</v>
      </c>
      <c r="U311" s="15">
        <v>13</v>
      </c>
      <c r="V311" s="15">
        <v>13</v>
      </c>
      <c r="W311" s="15">
        <v>13</v>
      </c>
      <c r="X311" s="15">
        <v>13</v>
      </c>
      <c r="Y311" s="15">
        <v>12</v>
      </c>
      <c r="Z311" s="15">
        <v>12</v>
      </c>
      <c r="AA311" s="15">
        <v>12</v>
      </c>
      <c r="AB311" s="15">
        <v>12</v>
      </c>
      <c r="AC311" s="15">
        <v>11</v>
      </c>
      <c r="AD311" s="15">
        <v>11.5</v>
      </c>
      <c r="AE311" s="15">
        <v>11.5</v>
      </c>
      <c r="AF311" s="15">
        <v>11.5</v>
      </c>
      <c r="AG311" s="15">
        <v>11</v>
      </c>
      <c r="AH311" s="15">
        <v>11</v>
      </c>
      <c r="AI311" s="15">
        <v>11</v>
      </c>
      <c r="AJ311" s="15">
        <v>11</v>
      </c>
      <c r="AK311" s="15">
        <v>10</v>
      </c>
      <c r="AL311" s="15">
        <v>10</v>
      </c>
      <c r="AM311" s="15">
        <v>10</v>
      </c>
      <c r="AN311" s="15">
        <v>10</v>
      </c>
      <c r="AO311" s="15">
        <v>9</v>
      </c>
      <c r="AP311" s="15">
        <v>9</v>
      </c>
      <c r="AQ311" s="15">
        <v>9</v>
      </c>
      <c r="AR311" s="15">
        <v>9</v>
      </c>
      <c r="AS311" s="15">
        <v>8.5</v>
      </c>
      <c r="AT311" s="15">
        <v>8.5</v>
      </c>
      <c r="AU311" s="15">
        <v>8.5</v>
      </c>
      <c r="AV311" s="15">
        <v>8.5</v>
      </c>
      <c r="AW311" s="15">
        <v>8</v>
      </c>
    </row>
    <row r="312" spans="1:49">
      <c r="A312" s="96" t="s">
        <v>434</v>
      </c>
      <c r="B312" s="15" t="s">
        <v>3368</v>
      </c>
      <c r="C312" s="15">
        <v>380</v>
      </c>
      <c r="D312" s="15">
        <v>10</v>
      </c>
      <c r="E312" s="15">
        <v>1</v>
      </c>
      <c r="F312" s="15">
        <v>2.9</v>
      </c>
      <c r="G312" s="15">
        <v>6</v>
      </c>
      <c r="H312" s="15">
        <v>2242</v>
      </c>
      <c r="I312" s="15" t="s">
        <v>397</v>
      </c>
      <c r="J312" s="15">
        <v>16</v>
      </c>
      <c r="K312" s="15">
        <v>16</v>
      </c>
      <c r="L312" s="15">
        <v>16</v>
      </c>
      <c r="M312" s="15">
        <v>16</v>
      </c>
      <c r="N312" s="15">
        <v>16</v>
      </c>
      <c r="O312" s="15">
        <v>15</v>
      </c>
      <c r="P312" s="15">
        <v>15</v>
      </c>
      <c r="Q312" s="15">
        <v>15</v>
      </c>
      <c r="R312" s="15">
        <v>15</v>
      </c>
      <c r="S312" s="15">
        <v>15</v>
      </c>
      <c r="T312" s="15">
        <v>15</v>
      </c>
      <c r="U312" s="15">
        <v>15</v>
      </c>
      <c r="V312" s="15">
        <v>15</v>
      </c>
      <c r="W312" s="15">
        <v>14</v>
      </c>
      <c r="X312" s="15">
        <v>14</v>
      </c>
      <c r="Y312" s="15">
        <v>14</v>
      </c>
      <c r="Z312" s="15">
        <v>14</v>
      </c>
      <c r="AA312" s="15">
        <v>14</v>
      </c>
      <c r="AB312" s="15">
        <v>14</v>
      </c>
      <c r="AC312" s="15">
        <v>14</v>
      </c>
      <c r="AD312" s="15">
        <v>23</v>
      </c>
      <c r="AE312" s="15">
        <v>23</v>
      </c>
      <c r="AF312" s="15">
        <v>23</v>
      </c>
      <c r="AG312" s="15">
        <v>23</v>
      </c>
      <c r="AH312" s="15">
        <v>23</v>
      </c>
      <c r="AI312" s="15">
        <v>21.5</v>
      </c>
      <c r="AJ312" s="15">
        <v>21.5</v>
      </c>
      <c r="AK312" s="15">
        <v>21.5</v>
      </c>
      <c r="AL312" s="15">
        <v>21.5</v>
      </c>
      <c r="AM312" s="15">
        <v>21.5</v>
      </c>
      <c r="AN312" s="15">
        <v>21.5</v>
      </c>
      <c r="AO312" s="15">
        <v>21.5</v>
      </c>
      <c r="AP312" s="15">
        <v>21.5</v>
      </c>
      <c r="AQ312" s="15">
        <v>20</v>
      </c>
      <c r="AR312" s="15">
        <v>20</v>
      </c>
      <c r="AS312" s="15">
        <v>20</v>
      </c>
      <c r="AT312" s="15">
        <v>20</v>
      </c>
      <c r="AU312" s="15">
        <v>20</v>
      </c>
      <c r="AV312" s="15">
        <v>20</v>
      </c>
      <c r="AW312" s="15">
        <v>20</v>
      </c>
    </row>
    <row r="313" spans="1:49">
      <c r="A313" s="96" t="s">
        <v>434</v>
      </c>
      <c r="B313" s="15" t="s">
        <v>3369</v>
      </c>
      <c r="C313" s="15">
        <v>475</v>
      </c>
      <c r="D313" s="15">
        <v>20</v>
      </c>
      <c r="E313" s="15">
        <v>1</v>
      </c>
      <c r="F313" s="15">
        <v>3.6</v>
      </c>
      <c r="G313" s="15">
        <v>8</v>
      </c>
      <c r="H313" s="15">
        <v>2248</v>
      </c>
      <c r="I313" s="15" t="s">
        <v>397</v>
      </c>
      <c r="J313" s="15">
        <v>20</v>
      </c>
      <c r="K313" s="15">
        <v>20</v>
      </c>
      <c r="L313" s="15">
        <v>19</v>
      </c>
      <c r="M313" s="15">
        <v>19</v>
      </c>
      <c r="N313" s="15">
        <v>18</v>
      </c>
      <c r="O313" s="15">
        <v>18</v>
      </c>
      <c r="P313" s="15">
        <v>17</v>
      </c>
      <c r="Q313" s="15">
        <v>17</v>
      </c>
      <c r="R313" s="15">
        <v>16</v>
      </c>
      <c r="S313" s="15">
        <v>16</v>
      </c>
      <c r="T313" s="15">
        <v>15</v>
      </c>
      <c r="U313" s="15">
        <v>15</v>
      </c>
      <c r="V313" s="15">
        <v>14</v>
      </c>
      <c r="W313" s="15">
        <v>14</v>
      </c>
      <c r="X313" s="15">
        <v>13</v>
      </c>
      <c r="Y313" s="15">
        <v>13</v>
      </c>
      <c r="Z313" s="15">
        <v>12</v>
      </c>
      <c r="AA313" s="15">
        <v>12</v>
      </c>
      <c r="AB313" s="15">
        <v>11</v>
      </c>
      <c r="AC313" s="15">
        <v>11</v>
      </c>
      <c r="AD313" s="15">
        <v>28.5</v>
      </c>
      <c r="AE313" s="15">
        <v>28.5</v>
      </c>
      <c r="AF313" s="15">
        <v>27</v>
      </c>
      <c r="AG313" s="15">
        <v>27</v>
      </c>
      <c r="AH313" s="15">
        <v>26</v>
      </c>
      <c r="AI313" s="15">
        <v>26</v>
      </c>
      <c r="AJ313" s="15">
        <v>24</v>
      </c>
      <c r="AK313" s="15">
        <v>24</v>
      </c>
      <c r="AL313" s="15">
        <v>23</v>
      </c>
      <c r="AM313" s="15">
        <v>23</v>
      </c>
      <c r="AN313" s="15">
        <v>21.5</v>
      </c>
      <c r="AO313" s="15">
        <v>21.5</v>
      </c>
      <c r="AP313" s="15">
        <v>20</v>
      </c>
      <c r="AQ313" s="15">
        <v>20</v>
      </c>
      <c r="AR313" s="15">
        <v>18.5</v>
      </c>
      <c r="AS313" s="15">
        <v>18.5</v>
      </c>
      <c r="AT313" s="15">
        <v>17</v>
      </c>
      <c r="AU313" s="15">
        <v>17</v>
      </c>
      <c r="AV313" s="15">
        <v>16</v>
      </c>
      <c r="AW313" s="15">
        <v>16</v>
      </c>
    </row>
    <row r="314" spans="1:49">
      <c r="A314" s="96" t="s">
        <v>434</v>
      </c>
      <c r="B314" s="15" t="s">
        <v>3370</v>
      </c>
      <c r="C314" s="15">
        <v>428</v>
      </c>
      <c r="D314" s="15">
        <v>40</v>
      </c>
      <c r="E314" s="15">
        <v>2</v>
      </c>
      <c r="F314" s="15">
        <v>3.3</v>
      </c>
      <c r="G314" s="15">
        <v>14</v>
      </c>
      <c r="H314" s="15">
        <v>2256</v>
      </c>
      <c r="I314" s="15" t="s">
        <v>395</v>
      </c>
      <c r="J314" s="15">
        <v>18</v>
      </c>
      <c r="K314" s="15">
        <v>18</v>
      </c>
      <c r="L314" s="15">
        <v>17</v>
      </c>
      <c r="M314" s="15">
        <v>17</v>
      </c>
      <c r="N314" s="15">
        <v>16</v>
      </c>
      <c r="O314" s="15">
        <v>16</v>
      </c>
      <c r="P314" s="15">
        <v>15</v>
      </c>
      <c r="Q314" s="15">
        <v>15</v>
      </c>
      <c r="R314" s="15">
        <v>14</v>
      </c>
      <c r="S314" s="15">
        <v>14</v>
      </c>
      <c r="T314" s="15">
        <v>14</v>
      </c>
      <c r="U314" s="15">
        <v>13</v>
      </c>
      <c r="V314" s="15">
        <v>13</v>
      </c>
      <c r="W314" s="15">
        <v>12</v>
      </c>
      <c r="X314" s="15">
        <v>12</v>
      </c>
      <c r="Y314" s="15">
        <v>11</v>
      </c>
      <c r="Z314" s="15">
        <v>11</v>
      </c>
      <c r="AA314" s="15">
        <v>10</v>
      </c>
      <c r="AB314" s="15">
        <v>10</v>
      </c>
      <c r="AC314" s="15">
        <v>9</v>
      </c>
      <c r="AD314" s="15">
        <v>13</v>
      </c>
      <c r="AE314" s="15">
        <v>13</v>
      </c>
      <c r="AF314" s="15">
        <v>12</v>
      </c>
      <c r="AG314" s="15">
        <v>12</v>
      </c>
      <c r="AH314" s="15">
        <v>11.5</v>
      </c>
      <c r="AI314" s="15">
        <v>11.5</v>
      </c>
      <c r="AJ314" s="15">
        <v>11</v>
      </c>
      <c r="AK314" s="15">
        <v>11</v>
      </c>
      <c r="AL314" s="15">
        <v>10</v>
      </c>
      <c r="AM314" s="15">
        <v>10</v>
      </c>
      <c r="AN314" s="15">
        <v>10</v>
      </c>
      <c r="AO314" s="15">
        <v>9</v>
      </c>
      <c r="AP314" s="15">
        <v>9</v>
      </c>
      <c r="AQ314" s="15">
        <v>8.5</v>
      </c>
      <c r="AR314" s="15">
        <v>8.5</v>
      </c>
      <c r="AS314" s="15">
        <v>8</v>
      </c>
      <c r="AT314" s="15">
        <v>8</v>
      </c>
      <c r="AU314" s="15">
        <v>7</v>
      </c>
      <c r="AV314" s="15">
        <v>7</v>
      </c>
      <c r="AW314" s="15">
        <v>6.5</v>
      </c>
    </row>
    <row r="315" spans="1:49">
      <c r="A315" s="96" t="s">
        <v>434</v>
      </c>
      <c r="B315" s="15" t="s">
        <v>3371</v>
      </c>
      <c r="C315" s="15">
        <v>473</v>
      </c>
      <c r="D315" s="15">
        <v>55</v>
      </c>
      <c r="E315" s="15">
        <v>2</v>
      </c>
      <c r="F315" s="15">
        <v>3.5</v>
      </c>
      <c r="G315" s="15">
        <v>15</v>
      </c>
      <c r="H315" s="15">
        <v>2259</v>
      </c>
      <c r="I315" s="15" t="s">
        <v>395</v>
      </c>
      <c r="J315" s="15">
        <v>20</v>
      </c>
      <c r="K315" s="15">
        <v>20</v>
      </c>
      <c r="L315" s="15">
        <v>19</v>
      </c>
      <c r="M315" s="15">
        <v>19</v>
      </c>
      <c r="N315" s="15">
        <v>19</v>
      </c>
      <c r="O315" s="15">
        <v>19</v>
      </c>
      <c r="P315" s="15">
        <v>18</v>
      </c>
      <c r="Q315" s="15">
        <v>18</v>
      </c>
      <c r="R315" s="15">
        <v>18</v>
      </c>
      <c r="S315" s="15">
        <v>17</v>
      </c>
      <c r="T315" s="15">
        <v>17</v>
      </c>
      <c r="U315" s="15">
        <v>17</v>
      </c>
      <c r="V315" s="15">
        <v>16</v>
      </c>
      <c r="W315" s="15">
        <v>16</v>
      </c>
      <c r="X315" s="15">
        <v>16</v>
      </c>
      <c r="Y315" s="15">
        <v>16</v>
      </c>
      <c r="Z315" s="15">
        <v>15</v>
      </c>
      <c r="AA315" s="15">
        <v>15</v>
      </c>
      <c r="AB315" s="15">
        <v>15</v>
      </c>
      <c r="AC315" s="15">
        <v>14</v>
      </c>
      <c r="AD315" s="15">
        <v>14</v>
      </c>
      <c r="AE315" s="15">
        <v>14</v>
      </c>
      <c r="AF315" s="15">
        <v>13.5</v>
      </c>
      <c r="AG315" s="15">
        <v>13.5</v>
      </c>
      <c r="AH315" s="15">
        <v>13.5</v>
      </c>
      <c r="AI315" s="15">
        <v>13.5</v>
      </c>
      <c r="AJ315" s="15">
        <v>13</v>
      </c>
      <c r="AK315" s="15">
        <v>13</v>
      </c>
      <c r="AL315" s="15">
        <v>13</v>
      </c>
      <c r="AM315" s="15">
        <v>12</v>
      </c>
      <c r="AN315" s="15">
        <v>12</v>
      </c>
      <c r="AO315" s="15">
        <v>12</v>
      </c>
      <c r="AP315" s="15">
        <v>11.5</v>
      </c>
      <c r="AQ315" s="15">
        <v>11.5</v>
      </c>
      <c r="AR315" s="15">
        <v>11.5</v>
      </c>
      <c r="AS315" s="15">
        <v>11.5</v>
      </c>
      <c r="AT315" s="15">
        <v>11</v>
      </c>
      <c r="AU315" s="15">
        <v>11</v>
      </c>
      <c r="AV315" s="15">
        <v>11</v>
      </c>
      <c r="AW315" s="15">
        <v>10</v>
      </c>
    </row>
    <row r="316" spans="1:49">
      <c r="A316" s="96" t="s">
        <v>434</v>
      </c>
      <c r="B316" s="15" t="s">
        <v>3372</v>
      </c>
      <c r="C316" s="15">
        <v>511</v>
      </c>
      <c r="D316" s="15">
        <v>55</v>
      </c>
      <c r="E316" s="15">
        <v>2</v>
      </c>
      <c r="F316" s="15">
        <v>2.8</v>
      </c>
      <c r="G316" s="15">
        <v>17</v>
      </c>
      <c r="H316" s="15">
        <v>2266</v>
      </c>
      <c r="I316" s="15" t="s">
        <v>395</v>
      </c>
      <c r="J316" s="15">
        <v>22</v>
      </c>
      <c r="K316" s="15">
        <v>22</v>
      </c>
      <c r="L316" s="15">
        <v>21</v>
      </c>
      <c r="M316" s="15">
        <v>21</v>
      </c>
      <c r="N316" s="15">
        <v>21</v>
      </c>
      <c r="O316" s="15">
        <v>20</v>
      </c>
      <c r="P316" s="15">
        <v>20</v>
      </c>
      <c r="Q316" s="15">
        <v>20</v>
      </c>
      <c r="R316" s="15">
        <v>19</v>
      </c>
      <c r="S316" s="15">
        <v>19</v>
      </c>
      <c r="T316" s="15">
        <v>19</v>
      </c>
      <c r="U316" s="15">
        <v>18</v>
      </c>
      <c r="V316" s="15">
        <v>18</v>
      </c>
      <c r="W316" s="15">
        <v>18</v>
      </c>
      <c r="X316" s="15">
        <v>17</v>
      </c>
      <c r="Y316" s="15">
        <v>17</v>
      </c>
      <c r="Z316" s="15">
        <v>17</v>
      </c>
      <c r="AA316" s="15">
        <v>16</v>
      </c>
      <c r="AB316" s="15">
        <v>16</v>
      </c>
      <c r="AC316" s="15">
        <v>16</v>
      </c>
      <c r="AD316" s="15">
        <v>16</v>
      </c>
      <c r="AE316" s="15">
        <v>16</v>
      </c>
      <c r="AF316" s="15">
        <v>15</v>
      </c>
      <c r="AG316" s="15">
        <v>15</v>
      </c>
      <c r="AH316" s="15">
        <v>15</v>
      </c>
      <c r="AI316" s="15">
        <v>14</v>
      </c>
      <c r="AJ316" s="15">
        <v>14</v>
      </c>
      <c r="AK316" s="15">
        <v>14</v>
      </c>
      <c r="AL316" s="15">
        <v>13.5</v>
      </c>
      <c r="AM316" s="15">
        <v>13.5</v>
      </c>
      <c r="AN316" s="15">
        <v>13.5</v>
      </c>
      <c r="AO316" s="15">
        <v>13</v>
      </c>
      <c r="AP316" s="15">
        <v>13</v>
      </c>
      <c r="AQ316" s="15">
        <v>13</v>
      </c>
      <c r="AR316" s="15">
        <v>12</v>
      </c>
      <c r="AS316" s="15">
        <v>12</v>
      </c>
      <c r="AT316" s="15">
        <v>12</v>
      </c>
      <c r="AU316" s="15">
        <v>11.5</v>
      </c>
      <c r="AV316" s="15">
        <v>11.5</v>
      </c>
      <c r="AW316" s="15">
        <v>11.5</v>
      </c>
    </row>
    <row r="317" spans="1:49">
      <c r="A317" s="96" t="s">
        <v>434</v>
      </c>
      <c r="B317" s="15" t="s">
        <v>3373</v>
      </c>
      <c r="C317" s="15">
        <v>404</v>
      </c>
      <c r="D317" s="15">
        <v>65</v>
      </c>
      <c r="E317" s="15">
        <v>3</v>
      </c>
      <c r="F317" s="15">
        <v>3.1</v>
      </c>
      <c r="G317" s="15">
        <v>19</v>
      </c>
      <c r="H317" s="15">
        <v>2268</v>
      </c>
      <c r="I317" s="15" t="s">
        <v>393</v>
      </c>
      <c r="J317" s="15">
        <v>17</v>
      </c>
      <c r="K317" s="15">
        <v>17</v>
      </c>
      <c r="L317" s="15">
        <v>16</v>
      </c>
      <c r="M317" s="15">
        <v>16</v>
      </c>
      <c r="N317" s="15">
        <v>16</v>
      </c>
      <c r="O317" s="15">
        <v>16</v>
      </c>
      <c r="P317" s="15">
        <v>15</v>
      </c>
      <c r="Q317" s="15">
        <v>15</v>
      </c>
      <c r="R317" s="15">
        <v>15</v>
      </c>
      <c r="S317" s="15">
        <v>15</v>
      </c>
      <c r="T317" s="15">
        <v>14</v>
      </c>
      <c r="U317" s="15">
        <v>14</v>
      </c>
      <c r="V317" s="15">
        <v>14</v>
      </c>
      <c r="W317" s="15">
        <v>14</v>
      </c>
      <c r="X317" s="15">
        <v>13</v>
      </c>
      <c r="Y317" s="15">
        <v>13</v>
      </c>
      <c r="Z317" s="15">
        <v>13</v>
      </c>
      <c r="AA317" s="15">
        <v>13</v>
      </c>
      <c r="AB317" s="15">
        <v>12</v>
      </c>
      <c r="AC317" s="15">
        <v>12</v>
      </c>
      <c r="AD317" s="15">
        <v>8</v>
      </c>
      <c r="AE317" s="15">
        <v>8</v>
      </c>
      <c r="AF317" s="15">
        <v>7.5</v>
      </c>
      <c r="AG317" s="15">
        <v>7.5</v>
      </c>
      <c r="AH317" s="15">
        <v>7.5</v>
      </c>
      <c r="AI317" s="15">
        <v>7.5</v>
      </c>
      <c r="AJ317" s="15">
        <v>7</v>
      </c>
      <c r="AK317" s="15">
        <v>7</v>
      </c>
      <c r="AL317" s="15">
        <v>7</v>
      </c>
      <c r="AM317" s="15">
        <v>7</v>
      </c>
      <c r="AN317" s="15">
        <v>6.5</v>
      </c>
      <c r="AO317" s="15">
        <v>6.5</v>
      </c>
      <c r="AP317" s="15">
        <v>6.5</v>
      </c>
      <c r="AQ317" s="15">
        <v>6.5</v>
      </c>
      <c r="AR317" s="15">
        <v>6</v>
      </c>
      <c r="AS317" s="15">
        <v>6</v>
      </c>
      <c r="AT317" s="15">
        <v>6</v>
      </c>
      <c r="AU317" s="15">
        <v>6</v>
      </c>
      <c r="AV317" s="15">
        <v>6</v>
      </c>
      <c r="AW317" s="15">
        <v>6</v>
      </c>
    </row>
    <row r="318" spans="1:49">
      <c r="A318" s="96" t="s">
        <v>434</v>
      </c>
      <c r="B318" s="15" t="s">
        <v>3374</v>
      </c>
      <c r="C318" s="15">
        <v>800</v>
      </c>
      <c r="D318" s="15">
        <v>70</v>
      </c>
      <c r="E318" s="15">
        <v>2</v>
      </c>
      <c r="F318" s="15">
        <v>2.8</v>
      </c>
      <c r="G318" s="15">
        <v>18</v>
      </c>
      <c r="H318" s="15">
        <v>2330</v>
      </c>
      <c r="I318" s="15" t="s">
        <v>395</v>
      </c>
      <c r="J318" s="15">
        <v>24</v>
      </c>
      <c r="K318" s="15">
        <v>24</v>
      </c>
      <c r="L318" s="15">
        <v>24</v>
      </c>
      <c r="M318" s="15">
        <v>24</v>
      </c>
      <c r="N318" s="15">
        <v>24</v>
      </c>
      <c r="O318" s="15">
        <v>24</v>
      </c>
      <c r="P318" s="15">
        <v>24</v>
      </c>
      <c r="Q318" s="15">
        <v>24</v>
      </c>
      <c r="R318" s="15">
        <v>24</v>
      </c>
      <c r="S318" s="15">
        <v>23</v>
      </c>
      <c r="T318" s="15">
        <v>23</v>
      </c>
      <c r="U318" s="15">
        <v>23</v>
      </c>
      <c r="V318" s="15">
        <v>23</v>
      </c>
      <c r="W318" s="15">
        <v>23</v>
      </c>
      <c r="X318" s="15">
        <v>23</v>
      </c>
      <c r="Y318" s="15">
        <v>23</v>
      </c>
      <c r="Z318" s="15">
        <v>23</v>
      </c>
      <c r="AA318" s="15">
        <v>23</v>
      </c>
      <c r="AB318" s="15">
        <v>23</v>
      </c>
      <c r="AC318" s="15">
        <v>23</v>
      </c>
      <c r="AD318" s="15">
        <v>17</v>
      </c>
      <c r="AE318" s="15">
        <v>17</v>
      </c>
      <c r="AF318" s="15">
        <v>17</v>
      </c>
      <c r="AG318" s="15">
        <v>17</v>
      </c>
      <c r="AH318" s="15">
        <v>17</v>
      </c>
      <c r="AI318" s="15">
        <v>17</v>
      </c>
      <c r="AJ318" s="15">
        <v>17</v>
      </c>
      <c r="AK318" s="15">
        <v>17</v>
      </c>
      <c r="AL318" s="15">
        <v>17</v>
      </c>
      <c r="AM318" s="15">
        <v>16.5</v>
      </c>
      <c r="AN318" s="15">
        <v>16.5</v>
      </c>
      <c r="AO318" s="15">
        <v>16.5</v>
      </c>
      <c r="AP318" s="15">
        <v>16.5</v>
      </c>
      <c r="AQ318" s="15">
        <v>16.5</v>
      </c>
      <c r="AR318" s="15">
        <v>16.5</v>
      </c>
      <c r="AS318" s="15">
        <v>16.5</v>
      </c>
      <c r="AT318" s="15">
        <v>16.5</v>
      </c>
      <c r="AU318" s="15">
        <v>16.5</v>
      </c>
      <c r="AV318" s="15">
        <v>16.5</v>
      </c>
      <c r="AW318" s="15">
        <v>16.5</v>
      </c>
    </row>
    <row r="319" spans="1:49">
      <c r="A319" s="96" t="s">
        <v>434</v>
      </c>
      <c r="B319" s="15" t="s">
        <v>3375</v>
      </c>
      <c r="C319" s="15">
        <v>930</v>
      </c>
      <c r="D319" s="15">
        <v>70</v>
      </c>
      <c r="E319" s="15">
        <v>2</v>
      </c>
      <c r="F319" s="15">
        <v>3.3</v>
      </c>
      <c r="G319" s="15">
        <v>21</v>
      </c>
      <c r="H319" s="15">
        <v>2330</v>
      </c>
      <c r="I319" s="15" t="s">
        <v>395</v>
      </c>
      <c r="J319" s="15">
        <v>28</v>
      </c>
      <c r="K319" s="15">
        <v>28</v>
      </c>
      <c r="L319" s="15">
        <v>28</v>
      </c>
      <c r="M319" s="15">
        <v>28</v>
      </c>
      <c r="N319" s="15">
        <v>28</v>
      </c>
      <c r="O319" s="15">
        <v>28</v>
      </c>
      <c r="P319" s="15">
        <v>28</v>
      </c>
      <c r="Q319" s="15">
        <v>28</v>
      </c>
      <c r="R319" s="15">
        <v>27</v>
      </c>
      <c r="S319" s="15">
        <v>27</v>
      </c>
      <c r="T319" s="15">
        <v>27</v>
      </c>
      <c r="U319" s="15">
        <v>27</v>
      </c>
      <c r="V319" s="15">
        <v>27</v>
      </c>
      <c r="W319" s="15">
        <v>27</v>
      </c>
      <c r="X319" s="15">
        <v>27</v>
      </c>
      <c r="Y319" s="15">
        <v>27</v>
      </c>
      <c r="Z319" s="15">
        <v>27</v>
      </c>
      <c r="AA319" s="15">
        <v>27</v>
      </c>
      <c r="AB319" s="15">
        <v>27</v>
      </c>
      <c r="AC319" s="15">
        <v>27</v>
      </c>
      <c r="AD319" s="15">
        <v>20</v>
      </c>
      <c r="AE319" s="15">
        <v>20</v>
      </c>
      <c r="AF319" s="15">
        <v>20</v>
      </c>
      <c r="AG319" s="15">
        <v>20</v>
      </c>
      <c r="AH319" s="15">
        <v>20</v>
      </c>
      <c r="AI319" s="15">
        <v>20</v>
      </c>
      <c r="AJ319" s="15">
        <v>20</v>
      </c>
      <c r="AK319" s="15">
        <v>20</v>
      </c>
      <c r="AL319" s="15">
        <v>19</v>
      </c>
      <c r="AM319" s="15">
        <v>19</v>
      </c>
      <c r="AN319" s="15">
        <v>19</v>
      </c>
      <c r="AO319" s="15">
        <v>19</v>
      </c>
      <c r="AP319" s="15">
        <v>19</v>
      </c>
      <c r="AQ319" s="15">
        <v>19</v>
      </c>
      <c r="AR319" s="15">
        <v>19</v>
      </c>
      <c r="AS319" s="15">
        <v>19</v>
      </c>
      <c r="AT319" s="15">
        <v>19</v>
      </c>
      <c r="AU319" s="15">
        <v>19</v>
      </c>
      <c r="AV319" s="15">
        <v>19</v>
      </c>
      <c r="AW319" s="15">
        <v>19</v>
      </c>
    </row>
    <row r="320" spans="1:49">
      <c r="A320" s="96" t="s">
        <v>434</v>
      </c>
      <c r="B320" s="15" t="s">
        <v>3376</v>
      </c>
      <c r="C320" s="15">
        <v>1050</v>
      </c>
      <c r="D320" s="15">
        <v>90</v>
      </c>
      <c r="E320" s="15">
        <v>3</v>
      </c>
      <c r="F320" s="15">
        <v>3.7</v>
      </c>
      <c r="G320" s="15">
        <v>28</v>
      </c>
      <c r="H320" s="15">
        <v>2331</v>
      </c>
      <c r="I320" s="15" t="s">
        <v>393</v>
      </c>
      <c r="J320" s="15">
        <v>25</v>
      </c>
      <c r="K320" s="15">
        <v>25</v>
      </c>
      <c r="L320" s="15">
        <v>25</v>
      </c>
      <c r="M320" s="15">
        <v>25</v>
      </c>
      <c r="N320" s="15">
        <v>25</v>
      </c>
      <c r="O320" s="15">
        <v>25</v>
      </c>
      <c r="P320" s="15">
        <v>25</v>
      </c>
      <c r="Q320" s="15">
        <v>25</v>
      </c>
      <c r="R320" s="15">
        <v>25</v>
      </c>
      <c r="S320" s="15">
        <v>24</v>
      </c>
      <c r="T320" s="15">
        <v>24</v>
      </c>
      <c r="U320" s="15">
        <v>24</v>
      </c>
      <c r="V320" s="15">
        <v>24</v>
      </c>
      <c r="W320" s="15">
        <v>24</v>
      </c>
      <c r="X320" s="15">
        <v>24</v>
      </c>
      <c r="Y320" s="15">
        <v>24</v>
      </c>
      <c r="Z320" s="15">
        <v>24</v>
      </c>
      <c r="AA320" s="15">
        <v>24</v>
      </c>
      <c r="AB320" s="15">
        <v>24</v>
      </c>
      <c r="AC320" s="15">
        <v>24</v>
      </c>
      <c r="AD320" s="15">
        <v>12</v>
      </c>
      <c r="AE320" s="15">
        <v>12</v>
      </c>
      <c r="AF320" s="15">
        <v>12</v>
      </c>
      <c r="AG320" s="15">
        <v>12</v>
      </c>
      <c r="AH320" s="15">
        <v>12</v>
      </c>
      <c r="AI320" s="15">
        <v>12</v>
      </c>
      <c r="AJ320" s="15">
        <v>12</v>
      </c>
      <c r="AK320" s="15">
        <v>12</v>
      </c>
      <c r="AL320" s="15">
        <v>12</v>
      </c>
      <c r="AM320" s="15">
        <v>11.5</v>
      </c>
      <c r="AN320" s="15">
        <v>11.5</v>
      </c>
      <c r="AO320" s="15">
        <v>11.5</v>
      </c>
      <c r="AP320" s="15">
        <v>11.5</v>
      </c>
      <c r="AQ320" s="15">
        <v>11.5</v>
      </c>
      <c r="AR320" s="15">
        <v>11.5</v>
      </c>
      <c r="AS320" s="15">
        <v>11.5</v>
      </c>
      <c r="AT320" s="15">
        <v>11.5</v>
      </c>
      <c r="AU320" s="15">
        <v>11.5</v>
      </c>
      <c r="AV320" s="15">
        <v>11.5</v>
      </c>
      <c r="AW320" s="15">
        <v>11.5</v>
      </c>
    </row>
    <row r="321" spans="1:49">
      <c r="A321" s="96" t="s">
        <v>434</v>
      </c>
      <c r="B321" s="15" t="s">
        <v>3377</v>
      </c>
      <c r="C321" s="15">
        <v>2130</v>
      </c>
      <c r="D321" s="15">
        <v>180</v>
      </c>
      <c r="E321" s="15">
        <v>4</v>
      </c>
      <c r="F321" s="15">
        <v>7.6</v>
      </c>
      <c r="G321" s="15">
        <v>57</v>
      </c>
      <c r="H321" s="15">
        <v>2340</v>
      </c>
      <c r="I321" s="15" t="s">
        <v>3057</v>
      </c>
      <c r="J321" s="15">
        <v>38</v>
      </c>
      <c r="K321" s="15">
        <v>38</v>
      </c>
      <c r="L321" s="15">
        <v>38</v>
      </c>
      <c r="M321" s="15">
        <v>38</v>
      </c>
      <c r="N321" s="15">
        <v>38</v>
      </c>
      <c r="O321" s="15">
        <v>38</v>
      </c>
      <c r="P321" s="15">
        <v>37</v>
      </c>
      <c r="Q321" s="15">
        <v>37</v>
      </c>
      <c r="R321" s="15">
        <v>37</v>
      </c>
      <c r="S321" s="15">
        <v>37</v>
      </c>
      <c r="T321" s="15">
        <v>37</v>
      </c>
      <c r="U321" s="15">
        <v>37</v>
      </c>
      <c r="V321" s="15">
        <v>37</v>
      </c>
      <c r="W321" s="15">
        <v>37</v>
      </c>
      <c r="X321" s="15">
        <v>37</v>
      </c>
      <c r="Y321" s="15">
        <v>37</v>
      </c>
      <c r="Z321" s="15">
        <v>36</v>
      </c>
      <c r="AA321" s="15">
        <v>36</v>
      </c>
      <c r="AB321" s="15">
        <v>36</v>
      </c>
      <c r="AC321" s="15">
        <v>36</v>
      </c>
      <c r="AD321" s="15">
        <v>13.5</v>
      </c>
      <c r="AE321" s="15">
        <v>13.5</v>
      </c>
      <c r="AF321" s="15">
        <v>13.5</v>
      </c>
      <c r="AG321" s="15">
        <v>13.5</v>
      </c>
      <c r="AH321" s="15">
        <v>13.5</v>
      </c>
      <c r="AI321" s="15">
        <v>13.5</v>
      </c>
      <c r="AJ321" s="15">
        <v>13</v>
      </c>
      <c r="AK321" s="15">
        <v>13</v>
      </c>
      <c r="AL321" s="15">
        <v>13</v>
      </c>
      <c r="AM321" s="15">
        <v>13</v>
      </c>
      <c r="AN321" s="15">
        <v>13</v>
      </c>
      <c r="AO321" s="15">
        <v>13</v>
      </c>
      <c r="AP321" s="15">
        <v>13</v>
      </c>
      <c r="AQ321" s="15">
        <v>13</v>
      </c>
      <c r="AR321" s="15">
        <v>13</v>
      </c>
      <c r="AS321" s="15">
        <v>13</v>
      </c>
      <c r="AT321" s="15">
        <v>13</v>
      </c>
      <c r="AU321" s="15">
        <v>13</v>
      </c>
      <c r="AV321" s="15">
        <v>13</v>
      </c>
      <c r="AW321" s="15">
        <v>13</v>
      </c>
    </row>
    <row r="322" spans="1:49">
      <c r="A322" s="96" t="s">
        <v>434</v>
      </c>
      <c r="B322" s="15" t="s">
        <v>3378</v>
      </c>
      <c r="C322" s="15">
        <v>2090</v>
      </c>
      <c r="D322" s="15">
        <v>180</v>
      </c>
      <c r="E322" s="15">
        <v>5</v>
      </c>
      <c r="F322" s="15">
        <v>7.5</v>
      </c>
      <c r="G322" s="15">
        <v>49</v>
      </c>
      <c r="H322" s="15">
        <v>2347</v>
      </c>
      <c r="I322" s="15" t="s">
        <v>3101</v>
      </c>
      <c r="J322" s="15">
        <v>26</v>
      </c>
      <c r="K322" s="15">
        <v>26</v>
      </c>
      <c r="L322" s="15">
        <v>26</v>
      </c>
      <c r="M322" s="15">
        <v>26</v>
      </c>
      <c r="N322" s="15">
        <v>26</v>
      </c>
      <c r="O322" s="15">
        <v>26</v>
      </c>
      <c r="P322" s="15">
        <v>26</v>
      </c>
      <c r="Q322" s="15">
        <v>26</v>
      </c>
      <c r="R322" s="15">
        <v>25</v>
      </c>
      <c r="S322" s="15">
        <v>25</v>
      </c>
      <c r="T322" s="15">
        <v>25</v>
      </c>
      <c r="U322" s="15">
        <v>25</v>
      </c>
      <c r="V322" s="15">
        <v>25</v>
      </c>
      <c r="W322" s="15">
        <v>25</v>
      </c>
      <c r="X322" s="15">
        <v>25</v>
      </c>
      <c r="Y322" s="15">
        <v>25</v>
      </c>
      <c r="Z322" s="15">
        <v>25</v>
      </c>
      <c r="AA322" s="15">
        <v>25</v>
      </c>
      <c r="AB322" s="15">
        <v>25</v>
      </c>
      <c r="AC322" s="15">
        <v>25</v>
      </c>
      <c r="AD322" s="15">
        <v>7.5</v>
      </c>
      <c r="AE322" s="15">
        <v>7.5</v>
      </c>
      <c r="AF322" s="15">
        <v>7.5</v>
      </c>
      <c r="AG322" s="15">
        <v>7.5</v>
      </c>
      <c r="AH322" s="15">
        <v>7.5</v>
      </c>
      <c r="AI322" s="15">
        <v>7.5</v>
      </c>
      <c r="AJ322" s="15">
        <v>7.5</v>
      </c>
      <c r="AK322" s="15">
        <v>7.5</v>
      </c>
      <c r="AL322" s="15">
        <v>7</v>
      </c>
      <c r="AM322" s="15">
        <v>7</v>
      </c>
      <c r="AN322" s="15">
        <v>7</v>
      </c>
      <c r="AO322" s="15">
        <v>7</v>
      </c>
      <c r="AP322" s="15">
        <v>7</v>
      </c>
      <c r="AQ322" s="15">
        <v>7</v>
      </c>
      <c r="AR322" s="15">
        <v>7</v>
      </c>
      <c r="AS322" s="15">
        <v>7</v>
      </c>
      <c r="AT322" s="15">
        <v>7</v>
      </c>
      <c r="AU322" s="15">
        <v>7</v>
      </c>
      <c r="AV322" s="15">
        <v>7</v>
      </c>
      <c r="AW322" s="15">
        <v>7</v>
      </c>
    </row>
    <row r="323" spans="1:49">
      <c r="A323" s="96" t="s">
        <v>434</v>
      </c>
      <c r="B323" s="15" t="s">
        <v>3379</v>
      </c>
      <c r="C323" s="15">
        <v>4180</v>
      </c>
      <c r="D323" s="15">
        <v>320</v>
      </c>
      <c r="E323" s="15">
        <v>5</v>
      </c>
      <c r="F323" s="15">
        <v>10.9</v>
      </c>
      <c r="G323" s="15">
        <v>101</v>
      </c>
      <c r="H323" s="15">
        <v>2368</v>
      </c>
      <c r="I323" s="15" t="s">
        <v>3101</v>
      </c>
      <c r="J323" s="15">
        <v>54</v>
      </c>
      <c r="K323" s="15">
        <v>54</v>
      </c>
      <c r="L323" s="15">
        <v>54</v>
      </c>
      <c r="M323" s="15">
        <v>54</v>
      </c>
      <c r="N323" s="15">
        <v>53</v>
      </c>
      <c r="O323" s="15">
        <v>53</v>
      </c>
      <c r="P323" s="15">
        <v>53</v>
      </c>
      <c r="Q323" s="15">
        <v>53</v>
      </c>
      <c r="R323" s="15">
        <v>53</v>
      </c>
      <c r="S323" s="15">
        <v>53</v>
      </c>
      <c r="T323" s="15">
        <v>53</v>
      </c>
      <c r="U323" s="15">
        <v>53</v>
      </c>
      <c r="V323" s="15">
        <v>52</v>
      </c>
      <c r="W323" s="15">
        <v>52</v>
      </c>
      <c r="X323" s="15">
        <v>52</v>
      </c>
      <c r="Y323" s="15">
        <v>52</v>
      </c>
      <c r="Z323" s="15">
        <v>52</v>
      </c>
      <c r="AA323" s="15">
        <v>52</v>
      </c>
      <c r="AB323" s="15">
        <v>52</v>
      </c>
      <c r="AC323" s="15">
        <v>51</v>
      </c>
      <c r="AD323" s="15">
        <v>15.5</v>
      </c>
      <c r="AE323" s="15">
        <v>15.5</v>
      </c>
      <c r="AF323" s="15">
        <v>15.5</v>
      </c>
      <c r="AG323" s="15">
        <v>15.5</v>
      </c>
      <c r="AH323" s="15">
        <v>15</v>
      </c>
      <c r="AI323" s="15">
        <v>15</v>
      </c>
      <c r="AJ323" s="15">
        <v>15</v>
      </c>
      <c r="AK323" s="15">
        <v>15</v>
      </c>
      <c r="AL323" s="15">
        <v>15</v>
      </c>
      <c r="AM323" s="15">
        <v>15</v>
      </c>
      <c r="AN323" s="15">
        <v>15</v>
      </c>
      <c r="AO323" s="15">
        <v>15</v>
      </c>
      <c r="AP323" s="15">
        <v>15</v>
      </c>
      <c r="AQ323" s="15">
        <v>15</v>
      </c>
      <c r="AR323" s="15">
        <v>15</v>
      </c>
      <c r="AS323" s="15">
        <v>15</v>
      </c>
      <c r="AT323" s="15">
        <v>15</v>
      </c>
      <c r="AU323" s="15">
        <v>15</v>
      </c>
      <c r="AV323" s="15">
        <v>15</v>
      </c>
      <c r="AW323" s="15">
        <v>14.5</v>
      </c>
    </row>
    <row r="324" spans="1:49">
      <c r="A324" s="96" t="s">
        <v>434</v>
      </c>
      <c r="B324" s="15" t="s">
        <v>3380</v>
      </c>
      <c r="C324" s="15">
        <v>5430</v>
      </c>
      <c r="D324" s="15">
        <v>420</v>
      </c>
      <c r="E324" s="15">
        <v>5</v>
      </c>
      <c r="F324" s="15">
        <v>11.4</v>
      </c>
      <c r="G324" s="15">
        <v>128</v>
      </c>
      <c r="H324" s="15">
        <v>2369</v>
      </c>
      <c r="I324" s="15" t="s">
        <v>3101</v>
      </c>
      <c r="J324" s="15">
        <v>68</v>
      </c>
      <c r="K324" s="15">
        <v>68</v>
      </c>
      <c r="L324" s="15">
        <v>68</v>
      </c>
      <c r="M324" s="15">
        <v>67</v>
      </c>
      <c r="N324" s="15">
        <v>67</v>
      </c>
      <c r="O324" s="15">
        <v>67</v>
      </c>
      <c r="P324" s="15">
        <v>67</v>
      </c>
      <c r="Q324" s="15">
        <v>67</v>
      </c>
      <c r="R324" s="15">
        <v>67</v>
      </c>
      <c r="S324" s="15">
        <v>66</v>
      </c>
      <c r="T324" s="15">
        <v>66</v>
      </c>
      <c r="U324" s="15">
        <v>66</v>
      </c>
      <c r="V324" s="15">
        <v>66</v>
      </c>
      <c r="W324" s="15">
        <v>66</v>
      </c>
      <c r="X324" s="15">
        <v>66</v>
      </c>
      <c r="Y324" s="15">
        <v>65</v>
      </c>
      <c r="Z324" s="15">
        <v>65</v>
      </c>
      <c r="AA324" s="15">
        <v>65</v>
      </c>
      <c r="AB324" s="15">
        <v>65</v>
      </c>
      <c r="AC324" s="15">
        <v>65</v>
      </c>
      <c r="AD324" s="15">
        <v>19.5</v>
      </c>
      <c r="AE324" s="15">
        <v>19.5</v>
      </c>
      <c r="AF324" s="15">
        <v>19.5</v>
      </c>
      <c r="AG324" s="15">
        <v>19</v>
      </c>
      <c r="AH324" s="15">
        <v>19</v>
      </c>
      <c r="AI324" s="15">
        <v>19</v>
      </c>
      <c r="AJ324" s="15">
        <v>19</v>
      </c>
      <c r="AK324" s="15">
        <v>19</v>
      </c>
      <c r="AL324" s="15">
        <v>19</v>
      </c>
      <c r="AM324" s="15">
        <v>19</v>
      </c>
      <c r="AN324" s="15">
        <v>19</v>
      </c>
      <c r="AO324" s="15">
        <v>19</v>
      </c>
      <c r="AP324" s="15">
        <v>19</v>
      </c>
      <c r="AQ324" s="15">
        <v>19</v>
      </c>
      <c r="AR324" s="15">
        <v>19</v>
      </c>
      <c r="AS324" s="15">
        <v>18.5</v>
      </c>
      <c r="AT324" s="15">
        <v>18.5</v>
      </c>
      <c r="AU324" s="15">
        <v>18.5</v>
      </c>
      <c r="AV324" s="15">
        <v>18.5</v>
      </c>
      <c r="AW324" s="15">
        <v>18.5</v>
      </c>
    </row>
    <row r="325" spans="1:49">
      <c r="A325" s="15" t="s">
        <v>434</v>
      </c>
      <c r="B325" s="15" t="s">
        <v>3381</v>
      </c>
      <c r="C325" s="15">
        <v>105</v>
      </c>
      <c r="D325" s="15">
        <v>2</v>
      </c>
      <c r="E325" s="15">
        <v>1</v>
      </c>
      <c r="F325" s="15">
        <v>0.1</v>
      </c>
      <c r="G325" s="15">
        <v>5</v>
      </c>
      <c r="H325" s="15">
        <v>2234</v>
      </c>
      <c r="I325" s="15" t="s">
        <v>397</v>
      </c>
      <c r="J325" s="15">
        <v>12</v>
      </c>
      <c r="K325" s="15">
        <v>11</v>
      </c>
      <c r="L325" s="15">
        <v>10</v>
      </c>
      <c r="M325" s="15">
        <v>8</v>
      </c>
      <c r="N325" s="15">
        <v>7</v>
      </c>
      <c r="O325" s="15">
        <v>5</v>
      </c>
      <c r="P325" s="15">
        <v>4</v>
      </c>
      <c r="Q325" s="15">
        <v>3</v>
      </c>
      <c r="R325" s="15">
        <v>2</v>
      </c>
      <c r="S325" s="15">
        <v>1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17</v>
      </c>
      <c r="AE325" s="15">
        <v>16</v>
      </c>
      <c r="AF325" s="15">
        <v>14</v>
      </c>
      <c r="AG325" s="15">
        <v>11.5</v>
      </c>
      <c r="AH325" s="15">
        <v>10</v>
      </c>
      <c r="AI325" s="15">
        <v>7</v>
      </c>
      <c r="AJ325" s="15">
        <v>6</v>
      </c>
      <c r="AK325" s="15">
        <v>4</v>
      </c>
      <c r="AL325" s="15">
        <v>3</v>
      </c>
      <c r="AM325" s="15">
        <v>1.5</v>
      </c>
      <c r="AN325" s="15">
        <v>0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0</v>
      </c>
      <c r="AU325" s="15">
        <v>0</v>
      </c>
      <c r="AV325" s="15">
        <v>0</v>
      </c>
      <c r="AW325" s="15">
        <v>0</v>
      </c>
    </row>
    <row r="326" spans="1:49">
      <c r="A326" s="88" t="s">
        <v>434</v>
      </c>
      <c r="B326" s="15" t="s">
        <v>3382</v>
      </c>
      <c r="C326" s="15">
        <v>150</v>
      </c>
      <c r="D326" s="15">
        <v>17</v>
      </c>
      <c r="E326" s="15">
        <v>2</v>
      </c>
      <c r="F326" s="15">
        <v>0.8</v>
      </c>
      <c r="G326" s="15">
        <v>11</v>
      </c>
      <c r="H326" s="15">
        <v>2238</v>
      </c>
      <c r="I326" s="15" t="s">
        <v>395</v>
      </c>
      <c r="J326" s="15">
        <v>14</v>
      </c>
      <c r="K326" s="15">
        <v>13</v>
      </c>
      <c r="L326" s="15">
        <v>12</v>
      </c>
      <c r="M326" s="15">
        <v>11</v>
      </c>
      <c r="N326" s="15">
        <v>9</v>
      </c>
      <c r="O326" s="15">
        <v>8</v>
      </c>
      <c r="P326" s="15">
        <v>7</v>
      </c>
      <c r="Q326" s="15">
        <v>7</v>
      </c>
      <c r="R326" s="15">
        <v>6</v>
      </c>
      <c r="S326" s="15">
        <v>5</v>
      </c>
      <c r="T326" s="15">
        <v>4</v>
      </c>
      <c r="U326" s="15">
        <v>3</v>
      </c>
      <c r="V326" s="15">
        <v>2</v>
      </c>
      <c r="W326" s="15">
        <v>1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10</v>
      </c>
      <c r="AE326" s="15">
        <v>9</v>
      </c>
      <c r="AF326" s="15">
        <v>8.5</v>
      </c>
      <c r="AG326" s="15">
        <v>8</v>
      </c>
      <c r="AH326" s="15">
        <v>6.5</v>
      </c>
      <c r="AI326" s="15">
        <v>6</v>
      </c>
      <c r="AJ326" s="15">
        <v>5</v>
      </c>
      <c r="AK326" s="15">
        <v>5</v>
      </c>
      <c r="AL326" s="15">
        <v>4</v>
      </c>
      <c r="AM326" s="15">
        <v>3.5</v>
      </c>
      <c r="AN326" s="15">
        <v>3</v>
      </c>
      <c r="AO326" s="15">
        <v>2</v>
      </c>
      <c r="AP326" s="15">
        <v>1.5</v>
      </c>
      <c r="AQ326" s="15">
        <v>1</v>
      </c>
      <c r="AR326" s="15">
        <v>0</v>
      </c>
      <c r="AS326" s="15">
        <v>0</v>
      </c>
      <c r="AT326" s="15">
        <v>0</v>
      </c>
      <c r="AU326" s="15">
        <v>0</v>
      </c>
      <c r="AV326" s="15">
        <v>0</v>
      </c>
      <c r="AW326" s="15">
        <v>0</v>
      </c>
    </row>
    <row r="327" spans="1:49">
      <c r="A327" s="88" t="s">
        <v>434</v>
      </c>
      <c r="B327" s="15" t="s">
        <v>3383</v>
      </c>
      <c r="C327" s="15">
        <v>165</v>
      </c>
      <c r="D327" s="15">
        <v>2</v>
      </c>
      <c r="E327" s="15">
        <v>1</v>
      </c>
      <c r="F327" s="15">
        <v>0.4</v>
      </c>
      <c r="G327" s="15">
        <v>5</v>
      </c>
      <c r="H327" s="15">
        <v>2239</v>
      </c>
      <c r="I327" s="15" t="s">
        <v>397</v>
      </c>
      <c r="J327" s="15">
        <v>14</v>
      </c>
      <c r="K327" s="15">
        <v>12</v>
      </c>
      <c r="L327" s="15">
        <v>11</v>
      </c>
      <c r="M327" s="15">
        <v>10</v>
      </c>
      <c r="N327" s="15">
        <v>9</v>
      </c>
      <c r="O327" s="15">
        <v>8</v>
      </c>
      <c r="P327" s="15">
        <v>7</v>
      </c>
      <c r="Q327" s="15">
        <v>6</v>
      </c>
      <c r="R327" s="15">
        <v>5</v>
      </c>
      <c r="S327" s="15">
        <v>4</v>
      </c>
      <c r="T327" s="15">
        <v>3</v>
      </c>
      <c r="U327" s="15">
        <v>2</v>
      </c>
      <c r="V327" s="15">
        <v>1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20</v>
      </c>
      <c r="AE327" s="15">
        <v>17</v>
      </c>
      <c r="AF327" s="15">
        <v>16</v>
      </c>
      <c r="AG327" s="15">
        <v>14</v>
      </c>
      <c r="AH327" s="15">
        <v>13</v>
      </c>
      <c r="AI327" s="15">
        <v>11.5</v>
      </c>
      <c r="AJ327" s="15">
        <v>10</v>
      </c>
      <c r="AK327" s="15">
        <v>8.5</v>
      </c>
      <c r="AL327" s="15">
        <v>7</v>
      </c>
      <c r="AM327" s="15">
        <v>6</v>
      </c>
      <c r="AN327" s="15">
        <v>4</v>
      </c>
      <c r="AO327" s="15">
        <v>3</v>
      </c>
      <c r="AP327" s="15">
        <v>1.5</v>
      </c>
      <c r="AQ327" s="15">
        <v>0</v>
      </c>
      <c r="AR327" s="15">
        <v>0</v>
      </c>
      <c r="AS327" s="15">
        <v>0</v>
      </c>
      <c r="AT327" s="15">
        <v>0</v>
      </c>
      <c r="AU327" s="15">
        <v>0</v>
      </c>
      <c r="AV327" s="15">
        <v>0</v>
      </c>
      <c r="AW327" s="15">
        <v>0</v>
      </c>
    </row>
    <row r="328" spans="1:49">
      <c r="A328" s="88" t="s">
        <v>434</v>
      </c>
      <c r="B328" s="15" t="s">
        <v>3384</v>
      </c>
      <c r="C328" s="15">
        <v>200</v>
      </c>
      <c r="D328" s="15">
        <v>33</v>
      </c>
      <c r="E328" s="15">
        <v>2</v>
      </c>
      <c r="F328" s="15">
        <v>1.2</v>
      </c>
      <c r="G328" s="15">
        <v>11</v>
      </c>
      <c r="H328" s="15">
        <v>2241</v>
      </c>
      <c r="I328" s="15" t="s">
        <v>395</v>
      </c>
      <c r="J328" s="15">
        <v>14</v>
      </c>
      <c r="K328" s="15">
        <v>13</v>
      </c>
      <c r="L328" s="15">
        <v>12</v>
      </c>
      <c r="M328" s="15">
        <v>12</v>
      </c>
      <c r="N328" s="15">
        <v>11</v>
      </c>
      <c r="O328" s="15">
        <v>10</v>
      </c>
      <c r="P328" s="15">
        <v>10</v>
      </c>
      <c r="Q328" s="15">
        <v>9</v>
      </c>
      <c r="R328" s="15">
        <v>8</v>
      </c>
      <c r="S328" s="15">
        <v>7</v>
      </c>
      <c r="T328" s="15">
        <v>6</v>
      </c>
      <c r="U328" s="15">
        <v>5</v>
      </c>
      <c r="V328" s="15">
        <v>3</v>
      </c>
      <c r="W328" s="15">
        <v>2</v>
      </c>
      <c r="X328" s="15">
        <v>1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10</v>
      </c>
      <c r="AE328" s="15">
        <v>9</v>
      </c>
      <c r="AF328" s="15">
        <v>8.5</v>
      </c>
      <c r="AG328" s="15">
        <v>8.5</v>
      </c>
      <c r="AH328" s="15">
        <v>8</v>
      </c>
      <c r="AI328" s="15">
        <v>7</v>
      </c>
      <c r="AJ328" s="15">
        <v>7</v>
      </c>
      <c r="AK328" s="15">
        <v>6.5</v>
      </c>
      <c r="AL328" s="15">
        <v>6</v>
      </c>
      <c r="AM328" s="15">
        <v>5</v>
      </c>
      <c r="AN328" s="15">
        <v>4</v>
      </c>
      <c r="AO328" s="15">
        <v>3.5</v>
      </c>
      <c r="AP328" s="15">
        <v>2</v>
      </c>
      <c r="AQ328" s="15">
        <v>1.5</v>
      </c>
      <c r="AR328" s="15">
        <v>1</v>
      </c>
      <c r="AS328" s="15">
        <v>0</v>
      </c>
      <c r="AT328" s="15">
        <v>0</v>
      </c>
      <c r="AU328" s="15">
        <v>0</v>
      </c>
      <c r="AV328" s="15">
        <v>0</v>
      </c>
      <c r="AW328" s="15">
        <v>0</v>
      </c>
    </row>
    <row r="329" spans="1:49">
      <c r="A329" s="88" t="s">
        <v>434</v>
      </c>
      <c r="B329" s="15" t="s">
        <v>3385</v>
      </c>
      <c r="C329" s="15">
        <v>250</v>
      </c>
      <c r="D329" s="15">
        <v>17</v>
      </c>
      <c r="E329" s="15">
        <v>1</v>
      </c>
      <c r="F329" s="15">
        <v>0.8</v>
      </c>
      <c r="G329" s="15">
        <v>6</v>
      </c>
      <c r="H329" s="15">
        <v>2242</v>
      </c>
      <c r="I329" s="15" t="s">
        <v>397</v>
      </c>
      <c r="J329" s="15">
        <v>15</v>
      </c>
      <c r="K329" s="15">
        <v>14</v>
      </c>
      <c r="L329" s="15">
        <v>13</v>
      </c>
      <c r="M329" s="15">
        <v>11</v>
      </c>
      <c r="N329" s="15">
        <v>10</v>
      </c>
      <c r="O329" s="15">
        <v>9</v>
      </c>
      <c r="P329" s="15">
        <v>9</v>
      </c>
      <c r="Q329" s="15">
        <v>8</v>
      </c>
      <c r="R329" s="15">
        <v>7</v>
      </c>
      <c r="S329" s="15">
        <v>6</v>
      </c>
      <c r="T329" s="15">
        <v>5</v>
      </c>
      <c r="U329" s="15">
        <v>4</v>
      </c>
      <c r="V329" s="15">
        <v>3</v>
      </c>
      <c r="W329" s="15">
        <v>2</v>
      </c>
      <c r="X329" s="15">
        <v>1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21.5</v>
      </c>
      <c r="AE329" s="15">
        <v>20</v>
      </c>
      <c r="AF329" s="15">
        <v>18.5</v>
      </c>
      <c r="AG329" s="15">
        <v>16</v>
      </c>
      <c r="AH329" s="15">
        <v>14</v>
      </c>
      <c r="AI329" s="15">
        <v>13</v>
      </c>
      <c r="AJ329" s="15">
        <v>13</v>
      </c>
      <c r="AK329" s="15">
        <v>11.5</v>
      </c>
      <c r="AL329" s="15">
        <v>10</v>
      </c>
      <c r="AM329" s="15">
        <v>8.5</v>
      </c>
      <c r="AN329" s="15">
        <v>7</v>
      </c>
      <c r="AO329" s="15">
        <v>6</v>
      </c>
      <c r="AP329" s="15">
        <v>4</v>
      </c>
      <c r="AQ329" s="15">
        <v>3</v>
      </c>
      <c r="AR329" s="15">
        <v>1.5</v>
      </c>
      <c r="AS329" s="15">
        <v>0</v>
      </c>
      <c r="AT329" s="15">
        <v>0</v>
      </c>
      <c r="AU329" s="15">
        <v>0</v>
      </c>
      <c r="AV329" s="15">
        <v>0</v>
      </c>
      <c r="AW329" s="15">
        <v>0</v>
      </c>
    </row>
    <row r="330" spans="1:49">
      <c r="A330" s="88" t="s">
        <v>434</v>
      </c>
      <c r="B330" s="15" t="s">
        <v>3386</v>
      </c>
      <c r="C330" s="15">
        <v>265</v>
      </c>
      <c r="D330" s="15">
        <v>46</v>
      </c>
      <c r="E330" s="15">
        <v>2</v>
      </c>
      <c r="F330" s="15">
        <v>1.9</v>
      </c>
      <c r="G330" s="15">
        <v>12</v>
      </c>
      <c r="H330" s="15">
        <v>2247</v>
      </c>
      <c r="I330" s="15" t="s">
        <v>395</v>
      </c>
      <c r="J330" s="15">
        <v>15</v>
      </c>
      <c r="K330" s="15">
        <v>15</v>
      </c>
      <c r="L330" s="15">
        <v>15</v>
      </c>
      <c r="M330" s="15">
        <v>14</v>
      </c>
      <c r="N330" s="15">
        <v>14</v>
      </c>
      <c r="O330" s="15">
        <v>13</v>
      </c>
      <c r="P330" s="15">
        <v>12</v>
      </c>
      <c r="Q330" s="15">
        <v>11</v>
      </c>
      <c r="R330" s="15">
        <v>11</v>
      </c>
      <c r="S330" s="15">
        <v>10</v>
      </c>
      <c r="T330" s="15">
        <v>10</v>
      </c>
      <c r="U330" s="15">
        <v>9</v>
      </c>
      <c r="V330" s="15">
        <v>8</v>
      </c>
      <c r="W330" s="15">
        <v>7</v>
      </c>
      <c r="X330" s="15">
        <v>6</v>
      </c>
      <c r="Y330" s="15">
        <v>5</v>
      </c>
      <c r="Z330" s="15">
        <v>4</v>
      </c>
      <c r="AA330" s="15">
        <v>2</v>
      </c>
      <c r="AB330" s="15">
        <v>1</v>
      </c>
      <c r="AC330" s="15">
        <v>1</v>
      </c>
      <c r="AD330" s="15">
        <v>11</v>
      </c>
      <c r="AE330" s="15">
        <v>11</v>
      </c>
      <c r="AF330" s="15">
        <v>11</v>
      </c>
      <c r="AG330" s="15">
        <v>10</v>
      </c>
      <c r="AH330" s="15">
        <v>10</v>
      </c>
      <c r="AI330" s="15">
        <v>9</v>
      </c>
      <c r="AJ330" s="15">
        <v>8.5</v>
      </c>
      <c r="AK330" s="15">
        <v>8</v>
      </c>
      <c r="AL330" s="15">
        <v>8</v>
      </c>
      <c r="AM330" s="15">
        <v>7</v>
      </c>
      <c r="AN330" s="15">
        <v>7</v>
      </c>
      <c r="AO330" s="15">
        <v>6.5</v>
      </c>
      <c r="AP330" s="15">
        <v>6</v>
      </c>
      <c r="AQ330" s="15">
        <v>5</v>
      </c>
      <c r="AR330" s="15">
        <v>4</v>
      </c>
      <c r="AS330" s="15">
        <v>3.5</v>
      </c>
      <c r="AT330" s="15">
        <v>3</v>
      </c>
      <c r="AU330" s="15">
        <v>1.5</v>
      </c>
      <c r="AV330" s="15">
        <v>1</v>
      </c>
      <c r="AW330" s="15">
        <v>1</v>
      </c>
    </row>
    <row r="331" spans="1:49">
      <c r="A331" s="88" t="s">
        <v>434</v>
      </c>
      <c r="B331" s="15" t="s">
        <v>3387</v>
      </c>
      <c r="C331" s="15">
        <v>450</v>
      </c>
      <c r="D331" s="15">
        <v>54</v>
      </c>
      <c r="E331" s="15">
        <v>3</v>
      </c>
      <c r="F331" s="15">
        <v>1.4</v>
      </c>
      <c r="G331" s="15">
        <v>18</v>
      </c>
      <c r="H331" s="15">
        <v>2249</v>
      </c>
      <c r="I331" s="15" t="s">
        <v>393</v>
      </c>
      <c r="J331" s="15">
        <v>16</v>
      </c>
      <c r="K331" s="15">
        <v>16</v>
      </c>
      <c r="L331" s="15">
        <v>16</v>
      </c>
      <c r="M331" s="15">
        <v>16</v>
      </c>
      <c r="N331" s="15">
        <v>15</v>
      </c>
      <c r="O331" s="15">
        <v>15</v>
      </c>
      <c r="P331" s="15">
        <v>15</v>
      </c>
      <c r="Q331" s="15">
        <v>15</v>
      </c>
      <c r="R331" s="15">
        <v>14</v>
      </c>
      <c r="S331" s="15">
        <v>14</v>
      </c>
      <c r="T331" s="15">
        <v>14</v>
      </c>
      <c r="U331" s="15">
        <v>14</v>
      </c>
      <c r="V331" s="15">
        <v>12</v>
      </c>
      <c r="W331" s="15">
        <v>12</v>
      </c>
      <c r="X331" s="15">
        <v>12</v>
      </c>
      <c r="Y331" s="15">
        <v>10</v>
      </c>
      <c r="Z331" s="15">
        <v>10</v>
      </c>
      <c r="AA331" s="15">
        <v>6</v>
      </c>
      <c r="AB331" s="15">
        <v>4</v>
      </c>
      <c r="AC331" s="15">
        <v>3</v>
      </c>
      <c r="AD331" s="15">
        <v>7.5</v>
      </c>
      <c r="AE331" s="15">
        <v>7.5</v>
      </c>
      <c r="AF331" s="15">
        <v>7.5</v>
      </c>
      <c r="AG331" s="15">
        <v>7.5</v>
      </c>
      <c r="AH331" s="15">
        <v>7</v>
      </c>
      <c r="AI331" s="15">
        <v>7</v>
      </c>
      <c r="AJ331" s="15">
        <v>7</v>
      </c>
      <c r="AK331" s="15">
        <v>7</v>
      </c>
      <c r="AL331" s="15">
        <v>6.5</v>
      </c>
      <c r="AM331" s="15">
        <v>6.5</v>
      </c>
      <c r="AN331" s="15">
        <v>6.5</v>
      </c>
      <c r="AO331" s="15">
        <v>6.5</v>
      </c>
      <c r="AP331" s="15">
        <v>6</v>
      </c>
      <c r="AQ331" s="15">
        <v>6</v>
      </c>
      <c r="AR331" s="15">
        <v>6</v>
      </c>
      <c r="AS331" s="15">
        <v>5</v>
      </c>
      <c r="AT331" s="15">
        <v>5</v>
      </c>
      <c r="AU331" s="15">
        <v>3</v>
      </c>
      <c r="AV331" s="15">
        <v>2</v>
      </c>
      <c r="AW331" s="15">
        <v>1.5</v>
      </c>
    </row>
    <row r="332" spans="1:49">
      <c r="A332" s="88" t="s">
        <v>434</v>
      </c>
      <c r="B332" s="15" t="s">
        <v>3388</v>
      </c>
      <c r="C332" s="15">
        <v>275</v>
      </c>
      <c r="D332" s="15">
        <v>17</v>
      </c>
      <c r="E332" s="15">
        <v>1</v>
      </c>
      <c r="F332" s="15">
        <v>2</v>
      </c>
      <c r="G332" s="15">
        <v>6</v>
      </c>
      <c r="H332" s="15">
        <v>2250</v>
      </c>
      <c r="I332" s="15" t="s">
        <v>397</v>
      </c>
      <c r="J332" s="15">
        <v>15</v>
      </c>
      <c r="K332" s="15">
        <v>15</v>
      </c>
      <c r="L332" s="15">
        <v>15</v>
      </c>
      <c r="M332" s="15">
        <v>14</v>
      </c>
      <c r="N332" s="15">
        <v>14</v>
      </c>
      <c r="O332" s="15">
        <v>13</v>
      </c>
      <c r="P332" s="15">
        <v>13</v>
      </c>
      <c r="Q332" s="15">
        <v>12</v>
      </c>
      <c r="R332" s="15">
        <v>12</v>
      </c>
      <c r="S332" s="15">
        <v>10</v>
      </c>
      <c r="T332" s="15">
        <v>8</v>
      </c>
      <c r="U332" s="15">
        <v>8</v>
      </c>
      <c r="V332" s="15">
        <v>7</v>
      </c>
      <c r="W332" s="15">
        <v>7</v>
      </c>
      <c r="X332" s="15">
        <v>6</v>
      </c>
      <c r="Y332" s="15">
        <v>6</v>
      </c>
      <c r="Z332" s="15">
        <v>5</v>
      </c>
      <c r="AA332" s="15">
        <v>4</v>
      </c>
      <c r="AB332" s="15">
        <v>3</v>
      </c>
      <c r="AC332" s="15">
        <v>3</v>
      </c>
      <c r="AD332" s="15">
        <v>21.5</v>
      </c>
      <c r="AE332" s="15">
        <v>21.5</v>
      </c>
      <c r="AF332" s="15">
        <v>21.5</v>
      </c>
      <c r="AG332" s="15">
        <v>20</v>
      </c>
      <c r="AH332" s="15">
        <v>20</v>
      </c>
      <c r="AI332" s="15">
        <v>18.5</v>
      </c>
      <c r="AJ332" s="15">
        <v>18.5</v>
      </c>
      <c r="AK332" s="15">
        <v>17</v>
      </c>
      <c r="AL332" s="15">
        <v>17</v>
      </c>
      <c r="AM332" s="15">
        <v>14</v>
      </c>
      <c r="AN332" s="15">
        <v>11.5</v>
      </c>
      <c r="AO332" s="15">
        <v>11.5</v>
      </c>
      <c r="AP332" s="15">
        <v>10</v>
      </c>
      <c r="AQ332" s="15">
        <v>10</v>
      </c>
      <c r="AR332" s="15">
        <v>8.5</v>
      </c>
      <c r="AS332" s="15">
        <v>8.5</v>
      </c>
      <c r="AT332" s="15">
        <v>7</v>
      </c>
      <c r="AU332" s="15">
        <v>6</v>
      </c>
      <c r="AV332" s="15">
        <v>4</v>
      </c>
      <c r="AW332" s="15">
        <v>4</v>
      </c>
    </row>
    <row r="333" spans="1:49">
      <c r="A333" s="88" t="s">
        <v>434</v>
      </c>
      <c r="B333" s="15" t="s">
        <v>3389</v>
      </c>
      <c r="C333" s="15">
        <v>305</v>
      </c>
      <c r="D333" s="15">
        <v>54</v>
      </c>
      <c r="E333" s="15">
        <v>2</v>
      </c>
      <c r="F333" s="15">
        <v>2</v>
      </c>
      <c r="G333" s="15">
        <v>11</v>
      </c>
      <c r="H333" s="15">
        <v>2252</v>
      </c>
      <c r="I333" s="15" t="s">
        <v>395</v>
      </c>
      <c r="J333" s="15">
        <v>15</v>
      </c>
      <c r="K333" s="15">
        <v>15</v>
      </c>
      <c r="L333" s="15">
        <v>15</v>
      </c>
      <c r="M333" s="15">
        <v>14</v>
      </c>
      <c r="N333" s="15">
        <v>14</v>
      </c>
      <c r="O333" s="15">
        <v>14</v>
      </c>
      <c r="P333" s="15">
        <v>13</v>
      </c>
      <c r="Q333" s="15">
        <v>13</v>
      </c>
      <c r="R333" s="15">
        <v>12</v>
      </c>
      <c r="S333" s="15">
        <v>12</v>
      </c>
      <c r="T333" s="15">
        <v>10</v>
      </c>
      <c r="U333" s="15">
        <v>10</v>
      </c>
      <c r="V333" s="15">
        <v>9</v>
      </c>
      <c r="W333" s="15">
        <v>9</v>
      </c>
      <c r="X333" s="15">
        <v>8</v>
      </c>
      <c r="Y333" s="15">
        <v>6</v>
      </c>
      <c r="Z333" s="15">
        <v>6</v>
      </c>
      <c r="AA333" s="15">
        <v>5</v>
      </c>
      <c r="AB333" s="15">
        <v>5</v>
      </c>
      <c r="AC333" s="15">
        <v>5</v>
      </c>
      <c r="AD333" s="15">
        <v>11</v>
      </c>
      <c r="AE333" s="15">
        <v>11</v>
      </c>
      <c r="AF333" s="15">
        <v>11</v>
      </c>
      <c r="AG333" s="15">
        <v>10</v>
      </c>
      <c r="AH333" s="15">
        <v>10</v>
      </c>
      <c r="AI333" s="15">
        <v>10</v>
      </c>
      <c r="AJ333" s="15">
        <v>9</v>
      </c>
      <c r="AK333" s="15">
        <v>9</v>
      </c>
      <c r="AL333" s="15">
        <v>8.5</v>
      </c>
      <c r="AM333" s="15">
        <v>8.5</v>
      </c>
      <c r="AN333" s="15">
        <v>7</v>
      </c>
      <c r="AO333" s="15">
        <v>7</v>
      </c>
      <c r="AP333" s="15">
        <v>6.5</v>
      </c>
      <c r="AQ333" s="15">
        <v>6.5</v>
      </c>
      <c r="AR333" s="15">
        <v>6</v>
      </c>
      <c r="AS333" s="15">
        <v>4</v>
      </c>
      <c r="AT333" s="15">
        <v>4</v>
      </c>
      <c r="AU333" s="15">
        <v>3.5</v>
      </c>
      <c r="AV333" s="15">
        <v>3.5</v>
      </c>
      <c r="AW333" s="15">
        <v>3.5</v>
      </c>
    </row>
    <row r="334" spans="1:49">
      <c r="A334" s="88" t="s">
        <v>434</v>
      </c>
      <c r="B334" s="15" t="s">
        <v>3390</v>
      </c>
      <c r="C334" s="15">
        <v>500</v>
      </c>
      <c r="D334" s="15">
        <v>62</v>
      </c>
      <c r="E334" s="15">
        <v>3</v>
      </c>
      <c r="F334" s="15">
        <v>2.2999999999999998</v>
      </c>
      <c r="G334" s="15">
        <v>18</v>
      </c>
      <c r="H334" s="15">
        <v>2256</v>
      </c>
      <c r="I334" s="15" t="s">
        <v>393</v>
      </c>
      <c r="J334" s="15">
        <v>16</v>
      </c>
      <c r="K334" s="15">
        <v>16</v>
      </c>
      <c r="L334" s="15">
        <v>16</v>
      </c>
      <c r="M334" s="15">
        <v>16</v>
      </c>
      <c r="N334" s="15">
        <v>16</v>
      </c>
      <c r="O334" s="15">
        <v>15</v>
      </c>
      <c r="P334" s="15">
        <v>15</v>
      </c>
      <c r="Q334" s="15">
        <v>15</v>
      </c>
      <c r="R334" s="15">
        <v>15</v>
      </c>
      <c r="S334" s="15">
        <v>14</v>
      </c>
      <c r="T334" s="15">
        <v>14</v>
      </c>
      <c r="U334" s="15">
        <v>14</v>
      </c>
      <c r="V334" s="15">
        <v>14</v>
      </c>
      <c r="W334" s="15">
        <v>13</v>
      </c>
      <c r="X334" s="15">
        <v>13</v>
      </c>
      <c r="Y334" s="15">
        <v>12</v>
      </c>
      <c r="Z334" s="15">
        <v>9</v>
      </c>
      <c r="AA334" s="15">
        <v>8</v>
      </c>
      <c r="AB334" s="15">
        <v>7</v>
      </c>
      <c r="AC334" s="15">
        <v>5</v>
      </c>
      <c r="AD334" s="15">
        <v>7.5</v>
      </c>
      <c r="AE334" s="15">
        <v>7.5</v>
      </c>
      <c r="AF334" s="15">
        <v>7.5</v>
      </c>
      <c r="AG334" s="15">
        <v>7.5</v>
      </c>
      <c r="AH334" s="15">
        <v>7.5</v>
      </c>
      <c r="AI334" s="15">
        <v>7</v>
      </c>
      <c r="AJ334" s="15">
        <v>7</v>
      </c>
      <c r="AK334" s="15">
        <v>7</v>
      </c>
      <c r="AL334" s="15">
        <v>7</v>
      </c>
      <c r="AM334" s="15">
        <v>6.5</v>
      </c>
      <c r="AN334" s="15">
        <v>6.5</v>
      </c>
      <c r="AO334" s="15">
        <v>6.5</v>
      </c>
      <c r="AP334" s="15">
        <v>6.5</v>
      </c>
      <c r="AQ334" s="15">
        <v>6</v>
      </c>
      <c r="AR334" s="15">
        <v>6</v>
      </c>
      <c r="AS334" s="15">
        <v>6</v>
      </c>
      <c r="AT334" s="15">
        <v>4</v>
      </c>
      <c r="AU334" s="15">
        <v>4</v>
      </c>
      <c r="AV334" s="15">
        <v>3.5</v>
      </c>
      <c r="AW334" s="15">
        <v>2.5</v>
      </c>
    </row>
    <row r="335" spans="1:49">
      <c r="A335" s="88" t="s">
        <v>434</v>
      </c>
      <c r="B335" s="15" t="s">
        <v>3391</v>
      </c>
      <c r="C335" s="15">
        <v>350</v>
      </c>
      <c r="D335" s="15">
        <v>33</v>
      </c>
      <c r="E335" s="15">
        <v>1</v>
      </c>
      <c r="F335" s="15">
        <v>2.4</v>
      </c>
      <c r="G335" s="15">
        <v>6</v>
      </c>
      <c r="H335" s="15">
        <v>2260</v>
      </c>
      <c r="I335" s="15" t="s">
        <v>397</v>
      </c>
      <c r="J335" s="15">
        <v>16</v>
      </c>
      <c r="K335" s="15">
        <v>16</v>
      </c>
      <c r="L335" s="15">
        <v>16</v>
      </c>
      <c r="M335" s="15">
        <v>16</v>
      </c>
      <c r="N335" s="15">
        <v>16</v>
      </c>
      <c r="O335" s="15">
        <v>15</v>
      </c>
      <c r="P335" s="15">
        <v>15</v>
      </c>
      <c r="Q335" s="15">
        <v>15</v>
      </c>
      <c r="R335" s="15">
        <v>15</v>
      </c>
      <c r="S335" s="15">
        <v>14</v>
      </c>
      <c r="T335" s="15">
        <v>14</v>
      </c>
      <c r="U335" s="15">
        <v>12</v>
      </c>
      <c r="V335" s="15">
        <v>10</v>
      </c>
      <c r="W335" s="15">
        <v>9</v>
      </c>
      <c r="X335" s="15">
        <v>8</v>
      </c>
      <c r="Y335" s="15">
        <v>7</v>
      </c>
      <c r="Z335" s="15">
        <v>6</v>
      </c>
      <c r="AA335" s="15">
        <v>6</v>
      </c>
      <c r="AB335" s="15">
        <v>5</v>
      </c>
      <c r="AC335" s="15">
        <v>5</v>
      </c>
      <c r="AD335" s="15">
        <v>23</v>
      </c>
      <c r="AE335" s="15">
        <v>23</v>
      </c>
      <c r="AF335" s="15">
        <v>23</v>
      </c>
      <c r="AG335" s="15">
        <v>23</v>
      </c>
      <c r="AH335" s="15">
        <v>23</v>
      </c>
      <c r="AI335" s="15">
        <v>21.5</v>
      </c>
      <c r="AJ335" s="15">
        <v>21.5</v>
      </c>
      <c r="AK335" s="15">
        <v>21.5</v>
      </c>
      <c r="AL335" s="15">
        <v>21.5</v>
      </c>
      <c r="AM335" s="15">
        <v>20</v>
      </c>
      <c r="AN335" s="15">
        <v>20</v>
      </c>
      <c r="AO335" s="15">
        <v>17</v>
      </c>
      <c r="AP335" s="15">
        <v>14</v>
      </c>
      <c r="AQ335" s="15">
        <v>13</v>
      </c>
      <c r="AR335" s="15">
        <v>11.5</v>
      </c>
      <c r="AS335" s="15">
        <v>10</v>
      </c>
      <c r="AT335" s="15">
        <v>8.5</v>
      </c>
      <c r="AU335" s="15">
        <v>8.5</v>
      </c>
      <c r="AV335" s="15">
        <v>7</v>
      </c>
      <c r="AW335" s="15">
        <v>7</v>
      </c>
    </row>
    <row r="336" spans="1:49">
      <c r="A336" s="88" t="s">
        <v>434</v>
      </c>
      <c r="B336" s="15" t="s">
        <v>3392</v>
      </c>
      <c r="C336" s="15">
        <v>385</v>
      </c>
      <c r="D336" s="15">
        <v>54</v>
      </c>
      <c r="E336" s="15">
        <v>2</v>
      </c>
      <c r="F336" s="15">
        <v>2.2999999999999998</v>
      </c>
      <c r="G336" s="15">
        <v>12</v>
      </c>
      <c r="H336" s="15">
        <v>2262</v>
      </c>
      <c r="I336" s="15" t="s">
        <v>395</v>
      </c>
      <c r="J336" s="15">
        <v>16</v>
      </c>
      <c r="K336" s="15">
        <v>16</v>
      </c>
      <c r="L336" s="15">
        <v>16</v>
      </c>
      <c r="M336" s="15">
        <v>16</v>
      </c>
      <c r="N336" s="15">
        <v>16</v>
      </c>
      <c r="O336" s="15">
        <v>16</v>
      </c>
      <c r="P336" s="15">
        <v>15</v>
      </c>
      <c r="Q336" s="15">
        <v>15</v>
      </c>
      <c r="R336" s="15">
        <v>15</v>
      </c>
      <c r="S336" s="15">
        <v>15</v>
      </c>
      <c r="T336" s="15">
        <v>15</v>
      </c>
      <c r="U336" s="15">
        <v>15</v>
      </c>
      <c r="V336" s="15">
        <v>14</v>
      </c>
      <c r="W336" s="15">
        <v>14</v>
      </c>
      <c r="X336" s="15">
        <v>14</v>
      </c>
      <c r="Y336" s="15">
        <v>14</v>
      </c>
      <c r="Z336" s="15">
        <v>14</v>
      </c>
      <c r="AA336" s="15">
        <v>14</v>
      </c>
      <c r="AB336" s="15">
        <v>13</v>
      </c>
      <c r="AC336" s="15">
        <v>13</v>
      </c>
      <c r="AD336" s="15">
        <v>11.5</v>
      </c>
      <c r="AE336" s="15">
        <v>11.5</v>
      </c>
      <c r="AF336" s="15">
        <v>11.5</v>
      </c>
      <c r="AG336" s="15">
        <v>11.5</v>
      </c>
      <c r="AH336" s="15">
        <v>11.5</v>
      </c>
      <c r="AI336" s="15">
        <v>11.5</v>
      </c>
      <c r="AJ336" s="15">
        <v>11</v>
      </c>
      <c r="AK336" s="15">
        <v>11</v>
      </c>
      <c r="AL336" s="15">
        <v>11</v>
      </c>
      <c r="AM336" s="15">
        <v>11</v>
      </c>
      <c r="AN336" s="15">
        <v>11</v>
      </c>
      <c r="AO336" s="15">
        <v>11</v>
      </c>
      <c r="AP336" s="15">
        <v>10</v>
      </c>
      <c r="AQ336" s="15">
        <v>10</v>
      </c>
      <c r="AR336" s="15">
        <v>10</v>
      </c>
      <c r="AS336" s="15">
        <v>10</v>
      </c>
      <c r="AT336" s="15">
        <v>10</v>
      </c>
      <c r="AU336" s="15">
        <v>10</v>
      </c>
      <c r="AV336" s="15">
        <v>9</v>
      </c>
      <c r="AW336" s="15">
        <v>9</v>
      </c>
    </row>
    <row r="337" spans="1:49">
      <c r="A337" s="88" t="s">
        <v>434</v>
      </c>
      <c r="B337" s="15" t="s">
        <v>3393</v>
      </c>
      <c r="C337" s="15">
        <v>525</v>
      </c>
      <c r="D337" s="15">
        <v>95</v>
      </c>
      <c r="E337" s="15">
        <v>3</v>
      </c>
      <c r="F337" s="15">
        <v>2.7</v>
      </c>
      <c r="G337" s="15">
        <v>18</v>
      </c>
      <c r="H337" s="15">
        <v>2266</v>
      </c>
      <c r="I337" s="15" t="s">
        <v>393</v>
      </c>
      <c r="J337" s="15">
        <v>16</v>
      </c>
      <c r="K337" s="15">
        <v>16</v>
      </c>
      <c r="L337" s="15">
        <v>16</v>
      </c>
      <c r="M337" s="15">
        <v>16</v>
      </c>
      <c r="N337" s="15">
        <v>16</v>
      </c>
      <c r="O337" s="15">
        <v>16</v>
      </c>
      <c r="P337" s="15">
        <v>16</v>
      </c>
      <c r="Q337" s="15">
        <v>16</v>
      </c>
      <c r="R337" s="15">
        <v>16</v>
      </c>
      <c r="S337" s="15">
        <v>15</v>
      </c>
      <c r="T337" s="15">
        <v>15</v>
      </c>
      <c r="U337" s="15">
        <v>15</v>
      </c>
      <c r="V337" s="15">
        <v>15</v>
      </c>
      <c r="W337" s="15">
        <v>15</v>
      </c>
      <c r="X337" s="15">
        <v>15</v>
      </c>
      <c r="Y337" s="15">
        <v>14</v>
      </c>
      <c r="Z337" s="15">
        <v>14</v>
      </c>
      <c r="AA337" s="15">
        <v>12</v>
      </c>
      <c r="AB337" s="15">
        <v>7</v>
      </c>
      <c r="AC337" s="15">
        <v>4</v>
      </c>
      <c r="AD337" s="15">
        <v>7.5</v>
      </c>
      <c r="AE337" s="15">
        <v>7.5</v>
      </c>
      <c r="AF337" s="15">
        <v>7.5</v>
      </c>
      <c r="AG337" s="15">
        <v>7.5</v>
      </c>
      <c r="AH337" s="15">
        <v>7.5</v>
      </c>
      <c r="AI337" s="15">
        <v>7.5</v>
      </c>
      <c r="AJ337" s="15">
        <v>7.5</v>
      </c>
      <c r="AK337" s="15">
        <v>7.5</v>
      </c>
      <c r="AL337" s="15">
        <v>7.5</v>
      </c>
      <c r="AM337" s="15">
        <v>7</v>
      </c>
      <c r="AN337" s="15">
        <v>7</v>
      </c>
      <c r="AO337" s="15">
        <v>7</v>
      </c>
      <c r="AP337" s="15">
        <v>7</v>
      </c>
      <c r="AQ337" s="15">
        <v>7</v>
      </c>
      <c r="AR337" s="15">
        <v>7</v>
      </c>
      <c r="AS337" s="15">
        <v>6.5</v>
      </c>
      <c r="AT337" s="15">
        <v>6.5</v>
      </c>
      <c r="AU337" s="15">
        <v>6</v>
      </c>
      <c r="AV337" s="15">
        <v>3.5</v>
      </c>
      <c r="AW337" s="15">
        <v>2</v>
      </c>
    </row>
    <row r="338" spans="1:49">
      <c r="A338" s="88" t="s">
        <v>434</v>
      </c>
      <c r="B338" s="15" t="s">
        <v>3394</v>
      </c>
      <c r="C338" s="15">
        <v>685</v>
      </c>
      <c r="D338" s="15">
        <v>95</v>
      </c>
      <c r="E338" s="15">
        <v>4</v>
      </c>
      <c r="F338" s="15">
        <v>3</v>
      </c>
      <c r="G338" s="15">
        <v>24</v>
      </c>
      <c r="H338" s="15">
        <v>2275</v>
      </c>
      <c r="I338" s="15" t="s">
        <v>3057</v>
      </c>
      <c r="J338" s="15">
        <v>16</v>
      </c>
      <c r="K338" s="15">
        <v>16</v>
      </c>
      <c r="L338" s="15">
        <v>16</v>
      </c>
      <c r="M338" s="15">
        <v>16</v>
      </c>
      <c r="N338" s="15">
        <v>16</v>
      </c>
      <c r="O338" s="15">
        <v>15</v>
      </c>
      <c r="P338" s="15">
        <v>15</v>
      </c>
      <c r="Q338" s="15">
        <v>15</v>
      </c>
      <c r="R338" s="15">
        <v>15</v>
      </c>
      <c r="S338" s="15">
        <v>15</v>
      </c>
      <c r="T338" s="15">
        <v>15</v>
      </c>
      <c r="U338" s="15">
        <v>14</v>
      </c>
      <c r="V338" s="15">
        <v>14</v>
      </c>
      <c r="W338" s="15">
        <v>14</v>
      </c>
      <c r="X338" s="15">
        <v>14</v>
      </c>
      <c r="Y338" s="15">
        <v>14</v>
      </c>
      <c r="Z338" s="15">
        <v>14</v>
      </c>
      <c r="AA338" s="15">
        <v>13</v>
      </c>
      <c r="AB338" s="15">
        <v>13</v>
      </c>
      <c r="AC338" s="15">
        <v>13</v>
      </c>
      <c r="AD338" s="15">
        <v>6</v>
      </c>
      <c r="AE338" s="15">
        <v>6</v>
      </c>
      <c r="AF338" s="15">
        <v>6</v>
      </c>
      <c r="AG338" s="15">
        <v>6</v>
      </c>
      <c r="AH338" s="15">
        <v>6</v>
      </c>
      <c r="AI338" s="15">
        <v>5.5</v>
      </c>
      <c r="AJ338" s="15">
        <v>5.5</v>
      </c>
      <c r="AK338" s="15">
        <v>5.5</v>
      </c>
      <c r="AL338" s="15">
        <v>5.5</v>
      </c>
      <c r="AM338" s="15">
        <v>5.5</v>
      </c>
      <c r="AN338" s="15">
        <v>5.5</v>
      </c>
      <c r="AO338" s="15">
        <v>5</v>
      </c>
      <c r="AP338" s="15">
        <v>5</v>
      </c>
      <c r="AQ338" s="15">
        <v>5</v>
      </c>
      <c r="AR338" s="15">
        <v>5</v>
      </c>
      <c r="AS338" s="15">
        <v>5</v>
      </c>
      <c r="AT338" s="15">
        <v>5</v>
      </c>
      <c r="AU338" s="15">
        <v>4.5</v>
      </c>
      <c r="AV338" s="15">
        <v>4.5</v>
      </c>
      <c r="AW338" s="15">
        <v>4.5</v>
      </c>
    </row>
    <row r="339" spans="1:49">
      <c r="A339" s="96" t="s">
        <v>434</v>
      </c>
      <c r="B339" s="15" t="s">
        <v>3395</v>
      </c>
      <c r="C339" s="15">
        <v>1530</v>
      </c>
      <c r="D339" s="15">
        <v>62</v>
      </c>
      <c r="E339" s="15">
        <v>5</v>
      </c>
      <c r="F339" s="15">
        <v>5.2</v>
      </c>
      <c r="G339" s="15">
        <v>90</v>
      </c>
      <c r="H339" s="15">
        <v>2354</v>
      </c>
      <c r="I339" s="15" t="s">
        <v>3101</v>
      </c>
      <c r="J339" s="15">
        <v>48</v>
      </c>
      <c r="K339" s="15">
        <v>48</v>
      </c>
      <c r="L339" s="15">
        <v>47</v>
      </c>
      <c r="M339" s="15">
        <v>47</v>
      </c>
      <c r="N339" s="15">
        <v>47</v>
      </c>
      <c r="O339" s="15">
        <v>46</v>
      </c>
      <c r="P339" s="15">
        <v>46</v>
      </c>
      <c r="Q339" s="15">
        <v>45</v>
      </c>
      <c r="R339" s="15">
        <v>45</v>
      </c>
      <c r="S339" s="15">
        <v>45</v>
      </c>
      <c r="T339" s="15">
        <v>44</v>
      </c>
      <c r="U339" s="15">
        <v>44</v>
      </c>
      <c r="V339" s="15">
        <v>44</v>
      </c>
      <c r="W339" s="15">
        <v>43</v>
      </c>
      <c r="X339" s="15">
        <v>43</v>
      </c>
      <c r="Y339" s="15">
        <v>43</v>
      </c>
      <c r="Z339" s="15">
        <v>42</v>
      </c>
      <c r="AA339" s="15">
        <v>42</v>
      </c>
      <c r="AB339" s="15">
        <v>42</v>
      </c>
      <c r="AC339" s="15">
        <v>41</v>
      </c>
      <c r="AD339" s="15">
        <v>14</v>
      </c>
      <c r="AE339" s="15">
        <v>14</v>
      </c>
      <c r="AF339" s="15">
        <v>13.5</v>
      </c>
      <c r="AG339" s="15">
        <v>13.5</v>
      </c>
      <c r="AH339" s="15">
        <v>13.5</v>
      </c>
      <c r="AI339" s="15">
        <v>13</v>
      </c>
      <c r="AJ339" s="15">
        <v>13</v>
      </c>
      <c r="AK339" s="15">
        <v>13</v>
      </c>
      <c r="AL339" s="15">
        <v>13</v>
      </c>
      <c r="AM339" s="15">
        <v>13</v>
      </c>
      <c r="AN339" s="15">
        <v>12.5</v>
      </c>
      <c r="AO339" s="15">
        <v>12.5</v>
      </c>
      <c r="AP339" s="15">
        <v>12.5</v>
      </c>
      <c r="AQ339" s="15">
        <v>12</v>
      </c>
      <c r="AR339" s="15">
        <v>12</v>
      </c>
      <c r="AS339" s="15">
        <v>12</v>
      </c>
      <c r="AT339" s="15">
        <v>12</v>
      </c>
      <c r="AU339" s="15">
        <v>12</v>
      </c>
      <c r="AV339" s="15">
        <v>12</v>
      </c>
      <c r="AW339" s="15">
        <v>12</v>
      </c>
    </row>
    <row r="340" spans="1:49">
      <c r="A340" s="96" t="s">
        <v>434</v>
      </c>
      <c r="B340" s="15" t="s">
        <v>3396</v>
      </c>
      <c r="C340" s="15">
        <v>1830</v>
      </c>
      <c r="D340" s="15">
        <v>210</v>
      </c>
      <c r="E340" s="15">
        <v>5</v>
      </c>
      <c r="F340" s="15">
        <v>5.8</v>
      </c>
      <c r="G340" s="15">
        <v>98</v>
      </c>
      <c r="H340" s="15">
        <v>2356</v>
      </c>
      <c r="I340" s="15" t="s">
        <v>3101</v>
      </c>
      <c r="J340" s="15">
        <v>52</v>
      </c>
      <c r="K340" s="15">
        <v>52</v>
      </c>
      <c r="L340" s="15">
        <v>51</v>
      </c>
      <c r="M340" s="15">
        <v>51</v>
      </c>
      <c r="N340" s="15">
        <v>50</v>
      </c>
      <c r="O340" s="15">
        <v>50</v>
      </c>
      <c r="P340" s="15">
        <v>50</v>
      </c>
      <c r="Q340" s="15">
        <v>49</v>
      </c>
      <c r="R340" s="15">
        <v>49</v>
      </c>
      <c r="S340" s="15">
        <v>48</v>
      </c>
      <c r="T340" s="15">
        <v>48</v>
      </c>
      <c r="U340" s="15">
        <v>48</v>
      </c>
      <c r="V340" s="15">
        <v>47</v>
      </c>
      <c r="W340" s="15">
        <v>47</v>
      </c>
      <c r="X340" s="15">
        <v>47</v>
      </c>
      <c r="Y340" s="15">
        <v>46</v>
      </c>
      <c r="Z340" s="15">
        <v>46</v>
      </c>
      <c r="AA340" s="15">
        <v>45</v>
      </c>
      <c r="AB340" s="15">
        <v>45</v>
      </c>
      <c r="AC340" s="15">
        <v>45</v>
      </c>
      <c r="AD340" s="15">
        <v>15</v>
      </c>
      <c r="AE340" s="15">
        <v>15</v>
      </c>
      <c r="AF340" s="15">
        <v>14.5</v>
      </c>
      <c r="AG340" s="15">
        <v>14.5</v>
      </c>
      <c r="AH340" s="15">
        <v>14</v>
      </c>
      <c r="AI340" s="15">
        <v>14</v>
      </c>
      <c r="AJ340" s="15">
        <v>14</v>
      </c>
      <c r="AK340" s="15">
        <v>14</v>
      </c>
      <c r="AL340" s="15">
        <v>14</v>
      </c>
      <c r="AM340" s="15">
        <v>14</v>
      </c>
      <c r="AN340" s="15">
        <v>14</v>
      </c>
      <c r="AO340" s="15">
        <v>14</v>
      </c>
      <c r="AP340" s="15">
        <v>13.5</v>
      </c>
      <c r="AQ340" s="15">
        <v>13.5</v>
      </c>
      <c r="AR340" s="15">
        <v>13.5</v>
      </c>
      <c r="AS340" s="15">
        <v>13</v>
      </c>
      <c r="AT340" s="15">
        <v>13</v>
      </c>
      <c r="AU340" s="15">
        <v>13</v>
      </c>
      <c r="AV340" s="15">
        <v>13</v>
      </c>
      <c r="AW340" s="15">
        <v>13</v>
      </c>
    </row>
    <row r="341" spans="1:49">
      <c r="A341" s="96" t="s">
        <v>434</v>
      </c>
      <c r="B341" s="15" t="s">
        <v>3397</v>
      </c>
      <c r="C341" s="15">
        <v>1996</v>
      </c>
      <c r="D341" s="15">
        <v>120</v>
      </c>
      <c r="E341" s="15">
        <v>5</v>
      </c>
      <c r="F341" s="15">
        <v>5.9</v>
      </c>
      <c r="G341" s="15">
        <v>113</v>
      </c>
      <c r="H341" s="15">
        <v>2360</v>
      </c>
      <c r="I341" s="15" t="s">
        <v>3101</v>
      </c>
      <c r="J341" s="15">
        <v>60</v>
      </c>
      <c r="K341" s="15">
        <v>60</v>
      </c>
      <c r="L341" s="15">
        <v>59</v>
      </c>
      <c r="M341" s="15">
        <v>59</v>
      </c>
      <c r="N341" s="15">
        <v>58</v>
      </c>
      <c r="O341" s="15">
        <v>58</v>
      </c>
      <c r="P341" s="15">
        <v>57</v>
      </c>
      <c r="Q341" s="15">
        <v>57</v>
      </c>
      <c r="R341" s="15">
        <v>56</v>
      </c>
      <c r="S341" s="15">
        <v>56</v>
      </c>
      <c r="T341" s="15">
        <v>56</v>
      </c>
      <c r="U341" s="15">
        <v>55</v>
      </c>
      <c r="V341" s="15">
        <v>55</v>
      </c>
      <c r="W341" s="15">
        <v>54</v>
      </c>
      <c r="X341" s="15">
        <v>54</v>
      </c>
      <c r="Y341" s="15">
        <v>53</v>
      </c>
      <c r="Z341" s="15">
        <v>53</v>
      </c>
      <c r="AA341" s="15">
        <v>52</v>
      </c>
      <c r="AB341" s="15">
        <v>52</v>
      </c>
      <c r="AC341" s="15">
        <v>51</v>
      </c>
      <c r="AD341" s="15">
        <v>17</v>
      </c>
      <c r="AE341" s="15">
        <v>17</v>
      </c>
      <c r="AF341" s="15">
        <v>17</v>
      </c>
      <c r="AG341" s="15">
        <v>17</v>
      </c>
      <c r="AH341" s="15">
        <v>16.5</v>
      </c>
      <c r="AI341" s="15">
        <v>16.5</v>
      </c>
      <c r="AJ341" s="15">
        <v>16</v>
      </c>
      <c r="AK341" s="15">
        <v>16</v>
      </c>
      <c r="AL341" s="15">
        <v>16</v>
      </c>
      <c r="AM341" s="15">
        <v>16</v>
      </c>
      <c r="AN341" s="15">
        <v>16</v>
      </c>
      <c r="AO341" s="15">
        <v>16</v>
      </c>
      <c r="AP341" s="15">
        <v>16</v>
      </c>
      <c r="AQ341" s="15">
        <v>15.5</v>
      </c>
      <c r="AR341" s="15">
        <v>15.5</v>
      </c>
      <c r="AS341" s="15">
        <v>15</v>
      </c>
      <c r="AT341" s="15">
        <v>15</v>
      </c>
      <c r="AU341" s="15">
        <v>15</v>
      </c>
      <c r="AV341" s="15">
        <v>15</v>
      </c>
      <c r="AW341" s="15">
        <v>14.5</v>
      </c>
    </row>
    <row r="342" spans="1:49">
      <c r="A342" s="96" t="s">
        <v>434</v>
      </c>
      <c r="B342" s="15" t="s">
        <v>3398</v>
      </c>
      <c r="C342" s="15">
        <v>2131</v>
      </c>
      <c r="D342" s="15">
        <v>250</v>
      </c>
      <c r="E342" s="15">
        <v>5</v>
      </c>
      <c r="F342" s="15">
        <v>6.3</v>
      </c>
      <c r="G342" s="15">
        <v>120</v>
      </c>
      <c r="H342" s="15">
        <v>2363</v>
      </c>
      <c r="I342" s="15" t="s">
        <v>3101</v>
      </c>
      <c r="J342" s="15">
        <v>64</v>
      </c>
      <c r="K342" s="15">
        <v>64</v>
      </c>
      <c r="L342" s="15">
        <v>64</v>
      </c>
      <c r="M342" s="15">
        <v>64</v>
      </c>
      <c r="N342" s="15">
        <v>63</v>
      </c>
      <c r="O342" s="15">
        <v>63</v>
      </c>
      <c r="P342" s="15">
        <v>63</v>
      </c>
      <c r="Q342" s="15">
        <v>63</v>
      </c>
      <c r="R342" s="15">
        <v>63</v>
      </c>
      <c r="S342" s="15">
        <v>63</v>
      </c>
      <c r="T342" s="15">
        <v>62</v>
      </c>
      <c r="U342" s="15">
        <v>62</v>
      </c>
      <c r="V342" s="15">
        <v>62</v>
      </c>
      <c r="W342" s="15">
        <v>62</v>
      </c>
      <c r="X342" s="15">
        <v>62</v>
      </c>
      <c r="Y342" s="15">
        <v>62</v>
      </c>
      <c r="Z342" s="15">
        <v>61</v>
      </c>
      <c r="AA342" s="15">
        <v>61</v>
      </c>
      <c r="AB342" s="15">
        <v>61</v>
      </c>
      <c r="AC342" s="15">
        <v>61</v>
      </c>
      <c r="AD342" s="15">
        <v>18</v>
      </c>
      <c r="AE342" s="15">
        <v>18</v>
      </c>
      <c r="AF342" s="15">
        <v>18</v>
      </c>
      <c r="AG342" s="15">
        <v>18</v>
      </c>
      <c r="AH342" s="15">
        <v>18</v>
      </c>
      <c r="AI342" s="15">
        <v>18</v>
      </c>
      <c r="AJ342" s="15">
        <v>18</v>
      </c>
      <c r="AK342" s="15">
        <v>18</v>
      </c>
      <c r="AL342" s="15">
        <v>18</v>
      </c>
      <c r="AM342" s="15">
        <v>18</v>
      </c>
      <c r="AN342" s="15">
        <v>18</v>
      </c>
      <c r="AO342" s="15">
        <v>18</v>
      </c>
      <c r="AP342" s="15">
        <v>18</v>
      </c>
      <c r="AQ342" s="15">
        <v>18</v>
      </c>
      <c r="AR342" s="15">
        <v>18</v>
      </c>
      <c r="AS342" s="15">
        <v>18</v>
      </c>
      <c r="AT342" s="15">
        <v>17.5</v>
      </c>
      <c r="AU342" s="15">
        <v>17.5</v>
      </c>
      <c r="AV342" s="15">
        <v>17.5</v>
      </c>
      <c r="AW342" s="15">
        <v>17.5</v>
      </c>
    </row>
    <row r="343" spans="1:49">
      <c r="A343" s="88" t="s">
        <v>434</v>
      </c>
      <c r="B343" s="15" t="s">
        <v>3399</v>
      </c>
      <c r="C343" s="15">
        <v>795</v>
      </c>
      <c r="D343" s="15">
        <v>150</v>
      </c>
      <c r="E343" s="15">
        <v>4</v>
      </c>
      <c r="F343" s="15">
        <v>3.5</v>
      </c>
      <c r="G343" s="15">
        <v>25</v>
      </c>
      <c r="H343" s="15">
        <v>2287</v>
      </c>
      <c r="I343" s="15" t="s">
        <v>3057</v>
      </c>
      <c r="J343" s="15">
        <v>16</v>
      </c>
      <c r="K343" s="15">
        <v>16</v>
      </c>
      <c r="L343" s="15">
        <v>16</v>
      </c>
      <c r="M343" s="15">
        <v>16</v>
      </c>
      <c r="N343" s="15">
        <v>16</v>
      </c>
      <c r="O343" s="15">
        <v>16</v>
      </c>
      <c r="P343" s="15">
        <v>16</v>
      </c>
      <c r="Q343" s="15">
        <v>16</v>
      </c>
      <c r="R343" s="15">
        <v>16</v>
      </c>
      <c r="S343" s="15">
        <v>16</v>
      </c>
      <c r="T343" s="15">
        <v>16</v>
      </c>
      <c r="U343" s="15">
        <v>16</v>
      </c>
      <c r="V343" s="15">
        <v>15</v>
      </c>
      <c r="W343" s="15">
        <v>15</v>
      </c>
      <c r="X343" s="15">
        <v>15</v>
      </c>
      <c r="Y343" s="15">
        <v>14</v>
      </c>
      <c r="Z343" s="15">
        <v>14</v>
      </c>
      <c r="AA343" s="15">
        <v>14</v>
      </c>
      <c r="AB343" s="15">
        <v>14</v>
      </c>
      <c r="AC343" s="15">
        <v>14</v>
      </c>
      <c r="AD343" s="15">
        <v>6</v>
      </c>
      <c r="AE343" s="15">
        <v>6</v>
      </c>
      <c r="AF343" s="15">
        <v>6</v>
      </c>
      <c r="AG343" s="15">
        <v>6</v>
      </c>
      <c r="AH343" s="15">
        <v>6</v>
      </c>
      <c r="AI343" s="15">
        <v>6</v>
      </c>
      <c r="AJ343" s="15">
        <v>6</v>
      </c>
      <c r="AK343" s="15">
        <v>6</v>
      </c>
      <c r="AL343" s="15">
        <v>6</v>
      </c>
      <c r="AM343" s="15">
        <v>6</v>
      </c>
      <c r="AN343" s="15">
        <v>6</v>
      </c>
      <c r="AO343" s="15">
        <v>6</v>
      </c>
      <c r="AP343" s="15">
        <v>5.5</v>
      </c>
      <c r="AQ343" s="15">
        <v>5.5</v>
      </c>
      <c r="AR343" s="15">
        <v>5.5</v>
      </c>
      <c r="AS343" s="15">
        <v>5</v>
      </c>
      <c r="AT343" s="15">
        <v>5</v>
      </c>
      <c r="AU343" s="15">
        <v>5</v>
      </c>
      <c r="AV343" s="15">
        <v>5</v>
      </c>
      <c r="AW343" s="15">
        <v>5</v>
      </c>
    </row>
    <row r="344" spans="1:49">
      <c r="A344" s="88" t="s">
        <v>434</v>
      </c>
      <c r="B344" s="15" t="s">
        <v>3400</v>
      </c>
      <c r="C344" s="15">
        <v>418</v>
      </c>
      <c r="D344" s="15">
        <v>150</v>
      </c>
      <c r="E344" s="15">
        <v>4</v>
      </c>
      <c r="F344" s="15">
        <v>2.9</v>
      </c>
      <c r="G344" s="15">
        <v>27</v>
      </c>
      <c r="H344" s="15">
        <v>2335</v>
      </c>
      <c r="I344" s="15" t="s">
        <v>3057</v>
      </c>
      <c r="J344" s="15">
        <v>18</v>
      </c>
      <c r="K344" s="15">
        <v>18</v>
      </c>
      <c r="L344" s="15">
        <v>18</v>
      </c>
      <c r="M344" s="15">
        <v>18</v>
      </c>
      <c r="N344" s="15">
        <v>18</v>
      </c>
      <c r="O344" s="15">
        <v>18</v>
      </c>
      <c r="P344" s="15">
        <v>18</v>
      </c>
      <c r="Q344" s="15">
        <v>18</v>
      </c>
      <c r="R344" s="15">
        <v>18</v>
      </c>
      <c r="S344" s="15">
        <v>18</v>
      </c>
      <c r="T344" s="15">
        <v>18</v>
      </c>
      <c r="U344" s="15">
        <v>18</v>
      </c>
      <c r="V344" s="15">
        <v>17</v>
      </c>
      <c r="W344" s="15">
        <v>17</v>
      </c>
      <c r="X344" s="15">
        <v>17</v>
      </c>
      <c r="Y344" s="15">
        <v>17</v>
      </c>
      <c r="Z344" s="15">
        <v>17</v>
      </c>
      <c r="AA344" s="15">
        <v>17</v>
      </c>
      <c r="AB344" s="15">
        <v>17</v>
      </c>
      <c r="AC344" s="15">
        <v>17</v>
      </c>
      <c r="AD344" s="15">
        <v>6.5</v>
      </c>
      <c r="AE344" s="15">
        <v>6.5</v>
      </c>
      <c r="AF344" s="15">
        <v>6.5</v>
      </c>
      <c r="AG344" s="15">
        <v>6.5</v>
      </c>
      <c r="AH344" s="15">
        <v>6.5</v>
      </c>
      <c r="AI344" s="15">
        <v>6.5</v>
      </c>
      <c r="AJ344" s="15">
        <v>6.5</v>
      </c>
      <c r="AK344" s="15">
        <v>6.5</v>
      </c>
      <c r="AL344" s="15">
        <v>6.5</v>
      </c>
      <c r="AM344" s="15">
        <v>6.5</v>
      </c>
      <c r="AN344" s="15">
        <v>6.5</v>
      </c>
      <c r="AO344" s="15">
        <v>6.5</v>
      </c>
      <c r="AP344" s="15">
        <v>6</v>
      </c>
      <c r="AQ344" s="15">
        <v>6</v>
      </c>
      <c r="AR344" s="15">
        <v>6</v>
      </c>
      <c r="AS344" s="15">
        <v>6</v>
      </c>
      <c r="AT344" s="15">
        <v>6</v>
      </c>
      <c r="AU344" s="15">
        <v>6</v>
      </c>
      <c r="AV344" s="15">
        <v>6</v>
      </c>
      <c r="AW344" s="15">
        <v>6</v>
      </c>
    </row>
    <row r="345" spans="1:49">
      <c r="A345" s="88" t="s">
        <v>434</v>
      </c>
      <c r="B345" s="15" t="s">
        <v>3401</v>
      </c>
      <c r="C345" s="15">
        <v>221</v>
      </c>
      <c r="D345" s="15">
        <v>95</v>
      </c>
      <c r="E345" s="15">
        <v>3</v>
      </c>
      <c r="F345" s="15">
        <v>1.6</v>
      </c>
      <c r="G345" s="15">
        <v>21</v>
      </c>
      <c r="H345" s="15">
        <v>2337</v>
      </c>
      <c r="I345" s="15" t="s">
        <v>393</v>
      </c>
      <c r="J345" s="15">
        <v>18</v>
      </c>
      <c r="K345" s="15">
        <v>18</v>
      </c>
      <c r="L345" s="15">
        <v>18</v>
      </c>
      <c r="M345" s="15">
        <v>18</v>
      </c>
      <c r="N345" s="15">
        <v>18</v>
      </c>
      <c r="O345" s="15">
        <v>18</v>
      </c>
      <c r="P345" s="15">
        <v>18</v>
      </c>
      <c r="Q345" s="15">
        <v>18</v>
      </c>
      <c r="R345" s="15">
        <v>18</v>
      </c>
      <c r="S345" s="15">
        <v>18</v>
      </c>
      <c r="T345" s="15">
        <v>18</v>
      </c>
      <c r="U345" s="15">
        <v>18</v>
      </c>
      <c r="V345" s="15">
        <v>18</v>
      </c>
      <c r="W345" s="15">
        <v>18</v>
      </c>
      <c r="X345" s="15">
        <v>18</v>
      </c>
      <c r="Y345" s="15">
        <v>18</v>
      </c>
      <c r="Z345" s="15">
        <v>18</v>
      </c>
      <c r="AA345" s="15">
        <v>18</v>
      </c>
      <c r="AB345" s="15">
        <v>17</v>
      </c>
      <c r="AC345" s="15">
        <v>17</v>
      </c>
      <c r="AD345" s="15">
        <v>8.5</v>
      </c>
      <c r="AE345" s="15">
        <v>8.5</v>
      </c>
      <c r="AF345" s="15">
        <v>8.5</v>
      </c>
      <c r="AG345" s="15">
        <v>8.5</v>
      </c>
      <c r="AH345" s="15">
        <v>8.5</v>
      </c>
      <c r="AI345" s="15">
        <v>8.5</v>
      </c>
      <c r="AJ345" s="15">
        <v>8.5</v>
      </c>
      <c r="AK345" s="15">
        <v>8.5</v>
      </c>
      <c r="AL345" s="15">
        <v>8.5</v>
      </c>
      <c r="AM345" s="15">
        <v>8.5</v>
      </c>
      <c r="AN345" s="15">
        <v>8.5</v>
      </c>
      <c r="AO345" s="15">
        <v>8.5</v>
      </c>
      <c r="AP345" s="15">
        <v>8.5</v>
      </c>
      <c r="AQ345" s="15">
        <v>8.5</v>
      </c>
      <c r="AR345" s="15">
        <v>8.5</v>
      </c>
      <c r="AS345" s="15">
        <v>8.5</v>
      </c>
      <c r="AT345" s="15">
        <v>8.5</v>
      </c>
      <c r="AU345" s="15">
        <v>8.5</v>
      </c>
      <c r="AV345" s="15">
        <v>8</v>
      </c>
      <c r="AW345" s="15">
        <v>8</v>
      </c>
    </row>
    <row r="346" spans="1:49">
      <c r="A346" s="88" t="s">
        <v>434</v>
      </c>
      <c r="B346" s="15" t="s">
        <v>3402</v>
      </c>
      <c r="C346" s="15">
        <v>312</v>
      </c>
      <c r="D346" s="15">
        <v>150</v>
      </c>
      <c r="E346" s="15">
        <v>3</v>
      </c>
      <c r="F346" s="15">
        <v>1.7</v>
      </c>
      <c r="G346" s="15">
        <v>24</v>
      </c>
      <c r="H346" s="15">
        <v>2338</v>
      </c>
      <c r="I346" s="15" t="s">
        <v>393</v>
      </c>
      <c r="J346" s="15">
        <v>21</v>
      </c>
      <c r="K346" s="15">
        <v>21</v>
      </c>
      <c r="L346" s="15">
        <v>21</v>
      </c>
      <c r="M346" s="15">
        <v>21</v>
      </c>
      <c r="N346" s="15">
        <v>21</v>
      </c>
      <c r="O346" s="15">
        <v>21</v>
      </c>
      <c r="P346" s="15">
        <v>21</v>
      </c>
      <c r="Q346" s="15">
        <v>21</v>
      </c>
      <c r="R346" s="15">
        <v>21</v>
      </c>
      <c r="S346" s="15">
        <v>21</v>
      </c>
      <c r="T346" s="15">
        <v>20</v>
      </c>
      <c r="U346" s="15">
        <v>20</v>
      </c>
      <c r="V346" s="15">
        <v>20</v>
      </c>
      <c r="W346" s="15">
        <v>20</v>
      </c>
      <c r="X346" s="15">
        <v>20</v>
      </c>
      <c r="Y346" s="15">
        <v>20</v>
      </c>
      <c r="Z346" s="15">
        <v>20</v>
      </c>
      <c r="AA346" s="15">
        <v>20</v>
      </c>
      <c r="AB346" s="15">
        <v>20</v>
      </c>
      <c r="AC346" s="15">
        <v>20</v>
      </c>
      <c r="AD346" s="15">
        <v>10</v>
      </c>
      <c r="AE346" s="15">
        <v>10</v>
      </c>
      <c r="AF346" s="15">
        <v>10</v>
      </c>
      <c r="AG346" s="15">
        <v>10</v>
      </c>
      <c r="AH346" s="15">
        <v>10</v>
      </c>
      <c r="AI346" s="15">
        <v>10</v>
      </c>
      <c r="AJ346" s="15">
        <v>10</v>
      </c>
      <c r="AK346" s="15">
        <v>10</v>
      </c>
      <c r="AL346" s="15">
        <v>10</v>
      </c>
      <c r="AM346" s="15">
        <v>10</v>
      </c>
      <c r="AN346" s="15">
        <v>9.5</v>
      </c>
      <c r="AO346" s="15">
        <v>9.5</v>
      </c>
      <c r="AP346" s="15">
        <v>9.5</v>
      </c>
      <c r="AQ346" s="15">
        <v>9.5</v>
      </c>
      <c r="AR346" s="15">
        <v>9.5</v>
      </c>
      <c r="AS346" s="15">
        <v>9.5</v>
      </c>
      <c r="AT346" s="15">
        <v>9.5</v>
      </c>
      <c r="AU346" s="15">
        <v>9.5</v>
      </c>
      <c r="AV346" s="15">
        <v>9.5</v>
      </c>
      <c r="AW346" s="15">
        <v>9.5</v>
      </c>
    </row>
    <row r="347" spans="1:49">
      <c r="A347" s="88" t="s">
        <v>434</v>
      </c>
      <c r="B347" s="15" t="s">
        <v>3403</v>
      </c>
      <c r="C347" s="15">
        <v>358</v>
      </c>
      <c r="D347" s="15">
        <v>210</v>
      </c>
      <c r="E347" s="15">
        <v>3</v>
      </c>
      <c r="F347" s="15">
        <v>2.2999999999999998</v>
      </c>
      <c r="G347" s="15">
        <v>31</v>
      </c>
      <c r="H347" s="15">
        <v>2341</v>
      </c>
      <c r="I347" s="15" t="s">
        <v>393</v>
      </c>
      <c r="J347" s="15">
        <v>27</v>
      </c>
      <c r="K347" s="15">
        <v>27</v>
      </c>
      <c r="L347" s="15">
        <v>27</v>
      </c>
      <c r="M347" s="15">
        <v>27</v>
      </c>
      <c r="N347" s="15">
        <v>27</v>
      </c>
      <c r="O347" s="15">
        <v>27</v>
      </c>
      <c r="P347" s="15">
        <v>27</v>
      </c>
      <c r="Q347" s="15">
        <v>27</v>
      </c>
      <c r="R347" s="15">
        <v>26</v>
      </c>
      <c r="S347" s="15">
        <v>26</v>
      </c>
      <c r="T347" s="15">
        <v>26</v>
      </c>
      <c r="U347" s="15">
        <v>26</v>
      </c>
      <c r="V347" s="15">
        <v>26</v>
      </c>
      <c r="W347" s="15">
        <v>26</v>
      </c>
      <c r="X347" s="15">
        <v>26</v>
      </c>
      <c r="Y347" s="15">
        <v>26</v>
      </c>
      <c r="Z347" s="15">
        <v>26</v>
      </c>
      <c r="AA347" s="15">
        <v>26</v>
      </c>
      <c r="AB347" s="15">
        <v>26</v>
      </c>
      <c r="AC347" s="15">
        <v>26</v>
      </c>
      <c r="AD347" s="15">
        <v>13</v>
      </c>
      <c r="AE347" s="15">
        <v>13</v>
      </c>
      <c r="AF347" s="15">
        <v>13</v>
      </c>
      <c r="AG347" s="15">
        <v>13</v>
      </c>
      <c r="AH347" s="15">
        <v>13</v>
      </c>
      <c r="AI347" s="15">
        <v>13</v>
      </c>
      <c r="AJ347" s="15">
        <v>13</v>
      </c>
      <c r="AK347" s="15">
        <v>13</v>
      </c>
      <c r="AL347" s="15">
        <v>12.5</v>
      </c>
      <c r="AM347" s="15">
        <v>12.5</v>
      </c>
      <c r="AN347" s="15">
        <v>12.5</v>
      </c>
      <c r="AO347" s="15">
        <v>12.5</v>
      </c>
      <c r="AP347" s="15">
        <v>12.5</v>
      </c>
      <c r="AQ347" s="15">
        <v>12.5</v>
      </c>
      <c r="AR347" s="15">
        <v>12.5</v>
      </c>
      <c r="AS347" s="15">
        <v>12.5</v>
      </c>
      <c r="AT347" s="15">
        <v>12.5</v>
      </c>
      <c r="AU347" s="15">
        <v>12.5</v>
      </c>
      <c r="AV347" s="15">
        <v>12.5</v>
      </c>
      <c r="AW347" s="15">
        <v>12.5</v>
      </c>
    </row>
    <row r="348" spans="1:49">
      <c r="A348" s="88" t="s">
        <v>434</v>
      </c>
      <c r="B348" s="15" t="s">
        <v>3404</v>
      </c>
      <c r="C348" s="15">
        <v>598</v>
      </c>
      <c r="D348" s="15">
        <v>120</v>
      </c>
      <c r="E348" s="15">
        <v>4</v>
      </c>
      <c r="F348" s="15">
        <v>3.1</v>
      </c>
      <c r="G348" s="15">
        <v>36</v>
      </c>
      <c r="H348" s="15">
        <v>2341</v>
      </c>
      <c r="I348" s="15" t="s">
        <v>3057</v>
      </c>
      <c r="J348" s="15">
        <v>24</v>
      </c>
      <c r="K348" s="15">
        <v>24</v>
      </c>
      <c r="L348" s="15">
        <v>24</v>
      </c>
      <c r="M348" s="15">
        <v>24</v>
      </c>
      <c r="N348" s="15">
        <v>24</v>
      </c>
      <c r="O348" s="15">
        <v>24</v>
      </c>
      <c r="P348" s="15">
        <v>24</v>
      </c>
      <c r="Q348" s="15">
        <v>24</v>
      </c>
      <c r="R348" s="15">
        <v>24</v>
      </c>
      <c r="S348" s="15">
        <v>23</v>
      </c>
      <c r="T348" s="15">
        <v>23</v>
      </c>
      <c r="U348" s="15">
        <v>23</v>
      </c>
      <c r="V348" s="15">
        <v>23</v>
      </c>
      <c r="W348" s="15">
        <v>23</v>
      </c>
      <c r="X348" s="15">
        <v>23</v>
      </c>
      <c r="Y348" s="15">
        <v>23</v>
      </c>
      <c r="Z348" s="15">
        <v>23</v>
      </c>
      <c r="AA348" s="15">
        <v>23</v>
      </c>
      <c r="AB348" s="15">
        <v>23</v>
      </c>
      <c r="AC348" s="15">
        <v>23</v>
      </c>
      <c r="AD348" s="15">
        <v>8.5</v>
      </c>
      <c r="AE348" s="15">
        <v>8.5</v>
      </c>
      <c r="AF348" s="15">
        <v>8.5</v>
      </c>
      <c r="AG348" s="15">
        <v>8.5</v>
      </c>
      <c r="AH348" s="15">
        <v>8.5</v>
      </c>
      <c r="AI348" s="15">
        <v>8.5</v>
      </c>
      <c r="AJ348" s="15">
        <v>8.5</v>
      </c>
      <c r="AK348" s="15">
        <v>8.5</v>
      </c>
      <c r="AL348" s="15">
        <v>8.5</v>
      </c>
      <c r="AM348" s="15">
        <v>8</v>
      </c>
      <c r="AN348" s="15">
        <v>8</v>
      </c>
      <c r="AO348" s="15">
        <v>8</v>
      </c>
      <c r="AP348" s="15">
        <v>8</v>
      </c>
      <c r="AQ348" s="15">
        <v>8</v>
      </c>
      <c r="AR348" s="15">
        <v>8</v>
      </c>
      <c r="AS348" s="15">
        <v>8</v>
      </c>
      <c r="AT348" s="15">
        <v>8</v>
      </c>
      <c r="AU348" s="15">
        <v>8</v>
      </c>
      <c r="AV348" s="15">
        <v>8</v>
      </c>
      <c r="AW348" s="15">
        <v>8</v>
      </c>
    </row>
    <row r="349" spans="1:49">
      <c r="A349" s="88" t="s">
        <v>434</v>
      </c>
      <c r="B349" s="15" t="s">
        <v>3405</v>
      </c>
      <c r="C349" s="15">
        <v>697</v>
      </c>
      <c r="D349" s="15">
        <v>120</v>
      </c>
      <c r="E349" s="15">
        <v>4</v>
      </c>
      <c r="F349" s="15">
        <v>3.3</v>
      </c>
      <c r="G349" s="15">
        <v>48</v>
      </c>
      <c r="H349" s="15">
        <v>2343</v>
      </c>
      <c r="I349" s="15" t="s">
        <v>3057</v>
      </c>
      <c r="J349" s="15">
        <v>32</v>
      </c>
      <c r="K349" s="15">
        <v>32</v>
      </c>
      <c r="L349" s="15">
        <v>32</v>
      </c>
      <c r="M349" s="15">
        <v>32</v>
      </c>
      <c r="N349" s="15">
        <v>32</v>
      </c>
      <c r="O349" s="15">
        <v>32</v>
      </c>
      <c r="P349" s="15">
        <v>32</v>
      </c>
      <c r="Q349" s="15">
        <v>31</v>
      </c>
      <c r="R349" s="15">
        <v>31</v>
      </c>
      <c r="S349" s="15">
        <v>31</v>
      </c>
      <c r="T349" s="15">
        <v>31</v>
      </c>
      <c r="U349" s="15">
        <v>31</v>
      </c>
      <c r="V349" s="15">
        <v>31</v>
      </c>
      <c r="W349" s="15">
        <v>31</v>
      </c>
      <c r="X349" s="15">
        <v>31</v>
      </c>
      <c r="Y349" s="15">
        <v>31</v>
      </c>
      <c r="Z349" s="15">
        <v>31</v>
      </c>
      <c r="AA349" s="15">
        <v>31</v>
      </c>
      <c r="AB349" s="15">
        <v>31</v>
      </c>
      <c r="AC349" s="15">
        <v>30</v>
      </c>
      <c r="AD349" s="15">
        <v>11.5</v>
      </c>
      <c r="AE349" s="15">
        <v>11.5</v>
      </c>
      <c r="AF349" s="15">
        <v>11.5</v>
      </c>
      <c r="AG349" s="15">
        <v>11.5</v>
      </c>
      <c r="AH349" s="15">
        <v>11.5</v>
      </c>
      <c r="AI349" s="15">
        <v>11.5</v>
      </c>
      <c r="AJ349" s="15">
        <v>11.5</v>
      </c>
      <c r="AK349" s="15">
        <v>11</v>
      </c>
      <c r="AL349" s="15">
        <v>11</v>
      </c>
      <c r="AM349" s="15">
        <v>11</v>
      </c>
      <c r="AN349" s="15">
        <v>11</v>
      </c>
      <c r="AO349" s="15">
        <v>11</v>
      </c>
      <c r="AP349" s="15">
        <v>11</v>
      </c>
      <c r="AQ349" s="15">
        <v>11</v>
      </c>
      <c r="AR349" s="15">
        <v>11</v>
      </c>
      <c r="AS349" s="15">
        <v>11</v>
      </c>
      <c r="AT349" s="15">
        <v>11</v>
      </c>
      <c r="AU349" s="15">
        <v>11</v>
      </c>
      <c r="AV349" s="15">
        <v>11</v>
      </c>
      <c r="AW349" s="15">
        <v>11</v>
      </c>
    </row>
    <row r="350" spans="1:49">
      <c r="A350" s="88" t="s">
        <v>434</v>
      </c>
      <c r="B350" s="15" t="s">
        <v>3406</v>
      </c>
      <c r="C350" s="15">
        <v>760</v>
      </c>
      <c r="D350" s="15">
        <v>230</v>
      </c>
      <c r="E350" s="15">
        <v>4</v>
      </c>
      <c r="F350" s="15">
        <v>3.6</v>
      </c>
      <c r="G350" s="15">
        <v>54</v>
      </c>
      <c r="H350" s="15">
        <v>2347</v>
      </c>
      <c r="I350" s="15" t="s">
        <v>3057</v>
      </c>
      <c r="J350" s="15">
        <v>36</v>
      </c>
      <c r="K350" s="15">
        <v>36</v>
      </c>
      <c r="L350" s="15">
        <v>36</v>
      </c>
      <c r="M350" s="15">
        <v>36</v>
      </c>
      <c r="N350" s="15">
        <v>36</v>
      </c>
      <c r="O350" s="15">
        <v>36</v>
      </c>
      <c r="P350" s="15">
        <v>36</v>
      </c>
      <c r="Q350" s="15">
        <v>36</v>
      </c>
      <c r="R350" s="15">
        <v>36</v>
      </c>
      <c r="S350" s="15">
        <v>36</v>
      </c>
      <c r="T350" s="15">
        <v>36</v>
      </c>
      <c r="U350" s="15">
        <v>36</v>
      </c>
      <c r="V350" s="15">
        <v>36</v>
      </c>
      <c r="W350" s="15">
        <v>36</v>
      </c>
      <c r="X350" s="15">
        <v>36</v>
      </c>
      <c r="Y350" s="15">
        <v>36</v>
      </c>
      <c r="Z350" s="15">
        <v>36</v>
      </c>
      <c r="AA350" s="15">
        <v>36</v>
      </c>
      <c r="AB350" s="15">
        <v>36</v>
      </c>
      <c r="AC350" s="15">
        <v>36</v>
      </c>
      <c r="AD350" s="15">
        <v>13</v>
      </c>
      <c r="AE350" s="15">
        <v>13</v>
      </c>
      <c r="AF350" s="15">
        <v>13</v>
      </c>
      <c r="AG350" s="15">
        <v>13</v>
      </c>
      <c r="AH350" s="15">
        <v>13</v>
      </c>
      <c r="AI350" s="15">
        <v>13</v>
      </c>
      <c r="AJ350" s="15">
        <v>13</v>
      </c>
      <c r="AK350" s="15">
        <v>13</v>
      </c>
      <c r="AL350" s="15">
        <v>13</v>
      </c>
      <c r="AM350" s="15">
        <v>13</v>
      </c>
      <c r="AN350" s="15">
        <v>13</v>
      </c>
      <c r="AO350" s="15">
        <v>13</v>
      </c>
      <c r="AP350" s="15">
        <v>13</v>
      </c>
      <c r="AQ350" s="15">
        <v>13</v>
      </c>
      <c r="AR350" s="15">
        <v>13</v>
      </c>
      <c r="AS350" s="15">
        <v>13</v>
      </c>
      <c r="AT350" s="15">
        <v>13</v>
      </c>
      <c r="AU350" s="15">
        <v>13</v>
      </c>
      <c r="AV350" s="15">
        <v>13</v>
      </c>
      <c r="AW350" s="15">
        <v>13</v>
      </c>
    </row>
    <row r="351" spans="1:49">
      <c r="A351" s="88" t="s">
        <v>434</v>
      </c>
      <c r="B351" s="15" t="s">
        <v>3407</v>
      </c>
      <c r="C351" s="15">
        <v>418</v>
      </c>
      <c r="D351" s="15">
        <v>62</v>
      </c>
      <c r="E351" s="15">
        <v>3</v>
      </c>
      <c r="F351" s="15">
        <v>3.9</v>
      </c>
      <c r="G351" s="15">
        <v>51</v>
      </c>
      <c r="H351" s="15">
        <v>2348</v>
      </c>
      <c r="I351" s="15" t="s">
        <v>393</v>
      </c>
      <c r="J351" s="15">
        <v>45</v>
      </c>
      <c r="K351" s="15">
        <v>45</v>
      </c>
      <c r="L351" s="15">
        <v>45</v>
      </c>
      <c r="M351" s="15">
        <v>45</v>
      </c>
      <c r="N351" s="15">
        <v>45</v>
      </c>
      <c r="O351" s="15">
        <v>44</v>
      </c>
      <c r="P351" s="15">
        <v>44</v>
      </c>
      <c r="Q351" s="15">
        <v>44</v>
      </c>
      <c r="R351" s="15">
        <v>44</v>
      </c>
      <c r="S351" s="15">
        <v>44</v>
      </c>
      <c r="T351" s="15">
        <v>44</v>
      </c>
      <c r="U351" s="15">
        <v>44</v>
      </c>
      <c r="V351" s="15">
        <v>44</v>
      </c>
      <c r="W351" s="15">
        <v>44</v>
      </c>
      <c r="X351" s="15">
        <v>43</v>
      </c>
      <c r="Y351" s="15">
        <v>43</v>
      </c>
      <c r="Z351" s="15">
        <v>43</v>
      </c>
      <c r="AA351" s="15">
        <v>43</v>
      </c>
      <c r="AB351" s="15">
        <v>43</v>
      </c>
      <c r="AC351" s="15">
        <v>43</v>
      </c>
      <c r="AD351" s="15">
        <v>21.5</v>
      </c>
      <c r="AE351" s="15">
        <v>21.5</v>
      </c>
      <c r="AF351" s="15">
        <v>21.5</v>
      </c>
      <c r="AG351" s="15">
        <v>21.5</v>
      </c>
      <c r="AH351" s="15">
        <v>21.5</v>
      </c>
      <c r="AI351" s="15">
        <v>21</v>
      </c>
      <c r="AJ351" s="15">
        <v>21</v>
      </c>
      <c r="AK351" s="15">
        <v>21</v>
      </c>
      <c r="AL351" s="15">
        <v>21</v>
      </c>
      <c r="AM351" s="15">
        <v>21</v>
      </c>
      <c r="AN351" s="15">
        <v>21</v>
      </c>
      <c r="AO351" s="15">
        <v>21</v>
      </c>
      <c r="AP351" s="15">
        <v>21</v>
      </c>
      <c r="AQ351" s="15">
        <v>21</v>
      </c>
      <c r="AR351" s="15">
        <v>20.5</v>
      </c>
      <c r="AS351" s="15">
        <v>20.5</v>
      </c>
      <c r="AT351" s="15">
        <v>20.5</v>
      </c>
      <c r="AU351" s="15">
        <v>20.5</v>
      </c>
      <c r="AV351" s="15">
        <v>20.5</v>
      </c>
      <c r="AW351" s="15">
        <v>20.5</v>
      </c>
    </row>
    <row r="352" spans="1:49">
      <c r="A352" s="88" t="s">
        <v>434</v>
      </c>
      <c r="B352" s="15" t="s">
        <v>3408</v>
      </c>
      <c r="C352" s="15">
        <v>426</v>
      </c>
      <c r="D352" s="15">
        <v>210</v>
      </c>
      <c r="E352" s="15">
        <v>3</v>
      </c>
      <c r="F352" s="15">
        <v>4.0999999999999996</v>
      </c>
      <c r="G352" s="15">
        <v>58</v>
      </c>
      <c r="H352" s="15">
        <v>2350</v>
      </c>
      <c r="I352" s="15" t="s">
        <v>393</v>
      </c>
      <c r="J352" s="15">
        <v>51</v>
      </c>
      <c r="K352" s="15">
        <v>51</v>
      </c>
      <c r="L352" s="15">
        <v>51</v>
      </c>
      <c r="M352" s="15">
        <v>51</v>
      </c>
      <c r="N352" s="15">
        <v>50</v>
      </c>
      <c r="O352" s="15">
        <v>50</v>
      </c>
      <c r="P352" s="15">
        <v>50</v>
      </c>
      <c r="Q352" s="15">
        <v>50</v>
      </c>
      <c r="R352" s="15">
        <v>50</v>
      </c>
      <c r="S352" s="15">
        <v>50</v>
      </c>
      <c r="T352" s="15">
        <v>50</v>
      </c>
      <c r="U352" s="15">
        <v>50</v>
      </c>
      <c r="V352" s="15">
        <v>49</v>
      </c>
      <c r="W352" s="15">
        <v>49</v>
      </c>
      <c r="X352" s="15">
        <v>49</v>
      </c>
      <c r="Y352" s="15">
        <v>49</v>
      </c>
      <c r="Z352" s="15">
        <v>49</v>
      </c>
      <c r="AA352" s="15">
        <v>49</v>
      </c>
      <c r="AB352" s="15">
        <v>49</v>
      </c>
      <c r="AC352" s="15">
        <v>49</v>
      </c>
      <c r="AD352" s="15">
        <v>24</v>
      </c>
      <c r="AE352" s="15">
        <v>24</v>
      </c>
      <c r="AF352" s="15">
        <v>24</v>
      </c>
      <c r="AG352" s="15">
        <v>24</v>
      </c>
      <c r="AH352" s="15">
        <v>24</v>
      </c>
      <c r="AI352" s="15">
        <v>24</v>
      </c>
      <c r="AJ352" s="15">
        <v>24</v>
      </c>
      <c r="AK352" s="15">
        <v>24</v>
      </c>
      <c r="AL352" s="15">
        <v>24</v>
      </c>
      <c r="AM352" s="15">
        <v>24</v>
      </c>
      <c r="AN352" s="15">
        <v>24</v>
      </c>
      <c r="AO352" s="15">
        <v>24</v>
      </c>
      <c r="AP352" s="15">
        <v>23.5</v>
      </c>
      <c r="AQ352" s="15">
        <v>23.5</v>
      </c>
      <c r="AR352" s="15">
        <v>23.5</v>
      </c>
      <c r="AS352" s="15">
        <v>23.5</v>
      </c>
      <c r="AT352" s="15">
        <v>23.5</v>
      </c>
      <c r="AU352" s="15">
        <v>23.5</v>
      </c>
      <c r="AV352" s="15">
        <v>23.5</v>
      </c>
      <c r="AW352" s="15">
        <v>23.5</v>
      </c>
    </row>
    <row r="353" spans="1:49">
      <c r="A353" s="88" t="s">
        <v>434</v>
      </c>
      <c r="B353" s="15" t="s">
        <v>3409</v>
      </c>
      <c r="C353" s="15">
        <v>897</v>
      </c>
      <c r="D353" s="15">
        <v>120</v>
      </c>
      <c r="E353" s="15">
        <v>4</v>
      </c>
      <c r="F353" s="15">
        <v>3.7</v>
      </c>
      <c r="G353" s="15">
        <v>60</v>
      </c>
      <c r="H353" s="15">
        <v>2350</v>
      </c>
      <c r="I353" s="15" t="s">
        <v>3057</v>
      </c>
      <c r="J353" s="15">
        <v>40</v>
      </c>
      <c r="K353" s="15">
        <v>40</v>
      </c>
      <c r="L353" s="15">
        <v>40</v>
      </c>
      <c r="M353" s="15">
        <v>40</v>
      </c>
      <c r="N353" s="15">
        <v>40</v>
      </c>
      <c r="O353" s="15">
        <v>40</v>
      </c>
      <c r="P353" s="15">
        <v>39</v>
      </c>
      <c r="Q353" s="15">
        <v>39</v>
      </c>
      <c r="R353" s="15">
        <v>39</v>
      </c>
      <c r="S353" s="15">
        <v>39</v>
      </c>
      <c r="T353" s="15">
        <v>39</v>
      </c>
      <c r="U353" s="15">
        <v>39</v>
      </c>
      <c r="V353" s="15">
        <v>39</v>
      </c>
      <c r="W353" s="15">
        <v>39</v>
      </c>
      <c r="X353" s="15">
        <v>39</v>
      </c>
      <c r="Y353" s="15">
        <v>39</v>
      </c>
      <c r="Z353" s="15">
        <v>38</v>
      </c>
      <c r="AA353" s="15">
        <v>38</v>
      </c>
      <c r="AB353" s="15">
        <v>38</v>
      </c>
      <c r="AC353" s="15">
        <v>38</v>
      </c>
      <c r="AD353" s="15">
        <v>14</v>
      </c>
      <c r="AE353" s="15">
        <v>14</v>
      </c>
      <c r="AF353" s="15">
        <v>14</v>
      </c>
      <c r="AG353" s="15">
        <v>14</v>
      </c>
      <c r="AH353" s="15">
        <v>14</v>
      </c>
      <c r="AI353" s="15">
        <v>14</v>
      </c>
      <c r="AJ353" s="15">
        <v>14</v>
      </c>
      <c r="AK353" s="15">
        <v>14</v>
      </c>
      <c r="AL353" s="15">
        <v>14</v>
      </c>
      <c r="AM353" s="15">
        <v>14</v>
      </c>
      <c r="AN353" s="15">
        <v>14</v>
      </c>
      <c r="AO353" s="15">
        <v>14</v>
      </c>
      <c r="AP353" s="15">
        <v>14</v>
      </c>
      <c r="AQ353" s="15">
        <v>14</v>
      </c>
      <c r="AR353" s="15">
        <v>14</v>
      </c>
      <c r="AS353" s="15">
        <v>14</v>
      </c>
      <c r="AT353" s="15">
        <v>13.5</v>
      </c>
      <c r="AU353" s="15">
        <v>13.5</v>
      </c>
      <c r="AV353" s="15">
        <v>13.5</v>
      </c>
      <c r="AW353" s="15">
        <v>13.5</v>
      </c>
    </row>
    <row r="354" spans="1:49">
      <c r="A354" s="15" t="s">
        <v>435</v>
      </c>
      <c r="B354" s="15" t="s">
        <v>3410</v>
      </c>
      <c r="C354" s="15">
        <v>190</v>
      </c>
      <c r="D354" s="15">
        <v>5</v>
      </c>
      <c r="E354" s="15">
        <v>1</v>
      </c>
      <c r="F354" s="15">
        <v>1.4</v>
      </c>
      <c r="G354" s="15">
        <v>3</v>
      </c>
      <c r="H354" s="15">
        <v>2235</v>
      </c>
      <c r="I354" s="15" t="s">
        <v>397</v>
      </c>
      <c r="J354" s="15">
        <v>8</v>
      </c>
      <c r="K354" s="15">
        <v>8</v>
      </c>
      <c r="L354" s="15">
        <v>8</v>
      </c>
      <c r="M354" s="15">
        <v>8</v>
      </c>
      <c r="N354" s="15">
        <v>8</v>
      </c>
      <c r="O354" s="15">
        <v>8</v>
      </c>
      <c r="P354" s="15">
        <v>8</v>
      </c>
      <c r="Q354" s="15">
        <v>8</v>
      </c>
      <c r="R354" s="15">
        <v>8</v>
      </c>
      <c r="S354" s="15">
        <v>7</v>
      </c>
      <c r="T354" s="15">
        <v>7</v>
      </c>
      <c r="U354" s="15">
        <v>7</v>
      </c>
      <c r="V354" s="15">
        <v>7</v>
      </c>
      <c r="W354" s="15">
        <v>7</v>
      </c>
      <c r="X354" s="15">
        <v>7</v>
      </c>
      <c r="Y354" s="15">
        <v>7</v>
      </c>
      <c r="Z354" s="15">
        <v>7</v>
      </c>
      <c r="AA354" s="15">
        <v>7</v>
      </c>
      <c r="AB354" s="15">
        <v>7</v>
      </c>
      <c r="AC354" s="15">
        <v>7</v>
      </c>
      <c r="AD354" s="15">
        <v>11.5</v>
      </c>
      <c r="AE354" s="15">
        <v>11.5</v>
      </c>
      <c r="AF354" s="15">
        <v>11.5</v>
      </c>
      <c r="AG354" s="15">
        <v>11.5</v>
      </c>
      <c r="AH354" s="15">
        <v>11.5</v>
      </c>
      <c r="AI354" s="15">
        <v>11.5</v>
      </c>
      <c r="AJ354" s="15">
        <v>11.5</v>
      </c>
      <c r="AK354" s="15">
        <v>11.5</v>
      </c>
      <c r="AL354" s="15">
        <v>11.5</v>
      </c>
      <c r="AM354" s="15">
        <v>10</v>
      </c>
      <c r="AN354" s="15">
        <v>10</v>
      </c>
      <c r="AO354" s="15">
        <v>10</v>
      </c>
      <c r="AP354" s="15">
        <v>10</v>
      </c>
      <c r="AQ354" s="15">
        <v>10</v>
      </c>
      <c r="AR354" s="15">
        <v>10</v>
      </c>
      <c r="AS354" s="15">
        <v>10</v>
      </c>
      <c r="AT354" s="15">
        <v>10</v>
      </c>
      <c r="AU354" s="15">
        <v>10</v>
      </c>
      <c r="AV354" s="15">
        <v>10</v>
      </c>
      <c r="AW354" s="15">
        <v>10</v>
      </c>
    </row>
    <row r="355" spans="1:49">
      <c r="A355" s="88" t="s">
        <v>435</v>
      </c>
      <c r="B355" s="15" t="s">
        <v>3411</v>
      </c>
      <c r="C355" s="15">
        <v>240</v>
      </c>
      <c r="D355" s="15">
        <v>15</v>
      </c>
      <c r="E355" s="15">
        <v>2</v>
      </c>
      <c r="F355" s="15">
        <v>2</v>
      </c>
      <c r="G355" s="15">
        <v>8</v>
      </c>
      <c r="H355" s="15">
        <v>2236</v>
      </c>
      <c r="I355" s="15" t="s">
        <v>395</v>
      </c>
      <c r="J355" s="15">
        <v>10</v>
      </c>
      <c r="K355" s="15">
        <v>10</v>
      </c>
      <c r="L355" s="15">
        <v>10</v>
      </c>
      <c r="M355" s="15">
        <v>10</v>
      </c>
      <c r="N355" s="15">
        <v>10</v>
      </c>
      <c r="O355" s="15">
        <v>10</v>
      </c>
      <c r="P355" s="15">
        <v>10</v>
      </c>
      <c r="Q355" s="15">
        <v>9</v>
      </c>
      <c r="R355" s="15">
        <v>9</v>
      </c>
      <c r="S355" s="15">
        <v>9</v>
      </c>
      <c r="T355" s="15">
        <v>9</v>
      </c>
      <c r="U355" s="15">
        <v>9</v>
      </c>
      <c r="V355" s="15">
        <v>9</v>
      </c>
      <c r="W355" s="15">
        <v>9</v>
      </c>
      <c r="X355" s="15">
        <v>9</v>
      </c>
      <c r="Y355" s="15">
        <v>9</v>
      </c>
      <c r="Z355" s="15">
        <v>9</v>
      </c>
      <c r="AA355" s="15">
        <v>9</v>
      </c>
      <c r="AB355" s="15">
        <v>9</v>
      </c>
      <c r="AC355" s="15">
        <v>9</v>
      </c>
      <c r="AD355" s="15">
        <v>7</v>
      </c>
      <c r="AE355" s="15">
        <v>7</v>
      </c>
      <c r="AF355" s="15">
        <v>7</v>
      </c>
      <c r="AG355" s="15">
        <v>7</v>
      </c>
      <c r="AH355" s="15">
        <v>7</v>
      </c>
      <c r="AI355" s="15">
        <v>7</v>
      </c>
      <c r="AJ355" s="15">
        <v>7</v>
      </c>
      <c r="AK355" s="15">
        <v>6.5</v>
      </c>
      <c r="AL355" s="15">
        <v>6.5</v>
      </c>
      <c r="AM355" s="15">
        <v>6.5</v>
      </c>
      <c r="AN355" s="15">
        <v>6.5</v>
      </c>
      <c r="AO355" s="15">
        <v>6.5</v>
      </c>
      <c r="AP355" s="15">
        <v>6.5</v>
      </c>
      <c r="AQ355" s="15">
        <v>6.5</v>
      </c>
      <c r="AR355" s="15">
        <v>6.5</v>
      </c>
      <c r="AS355" s="15">
        <v>6.5</v>
      </c>
      <c r="AT355" s="15">
        <v>6.5</v>
      </c>
      <c r="AU355" s="15">
        <v>6.5</v>
      </c>
      <c r="AV355" s="15">
        <v>6.5</v>
      </c>
      <c r="AW355" s="15">
        <v>6.5</v>
      </c>
    </row>
    <row r="356" spans="1:49">
      <c r="A356" s="88" t="s">
        <v>435</v>
      </c>
      <c r="B356" s="15" t="s">
        <v>3412</v>
      </c>
      <c r="C356" s="15">
        <v>287</v>
      </c>
      <c r="D356" s="15">
        <v>25</v>
      </c>
      <c r="E356" s="15">
        <v>3</v>
      </c>
      <c r="F356" s="15">
        <v>2.2999999999999998</v>
      </c>
      <c r="G356" s="15">
        <v>13</v>
      </c>
      <c r="H356" s="15">
        <v>2242</v>
      </c>
      <c r="I356" s="15" t="s">
        <v>393</v>
      </c>
      <c r="J356" s="15">
        <v>12</v>
      </c>
      <c r="K356" s="15">
        <v>12</v>
      </c>
      <c r="L356" s="15">
        <v>12</v>
      </c>
      <c r="M356" s="15">
        <v>11</v>
      </c>
      <c r="N356" s="15">
        <v>11</v>
      </c>
      <c r="O356" s="15">
        <v>11</v>
      </c>
      <c r="P356" s="15">
        <v>11</v>
      </c>
      <c r="Q356" s="15">
        <v>11</v>
      </c>
      <c r="R356" s="15">
        <v>11</v>
      </c>
      <c r="S356" s="15">
        <v>10</v>
      </c>
      <c r="T356" s="15">
        <v>10</v>
      </c>
      <c r="U356" s="15">
        <v>10</v>
      </c>
      <c r="V356" s="15">
        <v>10</v>
      </c>
      <c r="W356" s="15">
        <v>10</v>
      </c>
      <c r="X356" s="15">
        <v>9</v>
      </c>
      <c r="Y356" s="15">
        <v>9</v>
      </c>
      <c r="Z356" s="15">
        <v>9</v>
      </c>
      <c r="AA356" s="15">
        <v>9</v>
      </c>
      <c r="AB356" s="15">
        <v>9</v>
      </c>
      <c r="AC356" s="15">
        <v>9</v>
      </c>
      <c r="AD356" s="15">
        <v>6</v>
      </c>
      <c r="AE356" s="15">
        <v>6</v>
      </c>
      <c r="AF356" s="15">
        <v>6</v>
      </c>
      <c r="AG356" s="15">
        <v>5</v>
      </c>
      <c r="AH356" s="15">
        <v>5</v>
      </c>
      <c r="AI356" s="15">
        <v>5</v>
      </c>
      <c r="AJ356" s="15">
        <v>5</v>
      </c>
      <c r="AK356" s="15">
        <v>5</v>
      </c>
      <c r="AL356" s="15">
        <v>5</v>
      </c>
      <c r="AM356" s="15">
        <v>5</v>
      </c>
      <c r="AN356" s="15">
        <v>5</v>
      </c>
      <c r="AO356" s="15">
        <v>5</v>
      </c>
      <c r="AP356" s="15">
        <v>5</v>
      </c>
      <c r="AQ356" s="15">
        <v>5</v>
      </c>
      <c r="AR356" s="15">
        <v>4</v>
      </c>
      <c r="AS356" s="15">
        <v>4</v>
      </c>
      <c r="AT356" s="15">
        <v>4</v>
      </c>
      <c r="AU356" s="15">
        <v>4</v>
      </c>
      <c r="AV356" s="15">
        <v>4</v>
      </c>
      <c r="AW356" s="15">
        <v>4</v>
      </c>
    </row>
    <row r="357" spans="1:49">
      <c r="A357" s="88" t="s">
        <v>435</v>
      </c>
      <c r="B357" s="15" t="s">
        <v>3413</v>
      </c>
      <c r="C357" s="15">
        <v>239</v>
      </c>
      <c r="D357" s="15">
        <v>35</v>
      </c>
      <c r="E357" s="15">
        <v>1</v>
      </c>
      <c r="F357" s="15">
        <v>1.9</v>
      </c>
      <c r="G357" s="15">
        <v>4</v>
      </c>
      <c r="H357" s="15">
        <v>2243</v>
      </c>
      <c r="I357" s="15" t="s">
        <v>397</v>
      </c>
      <c r="J357" s="15">
        <v>10</v>
      </c>
      <c r="K357" s="15">
        <v>10</v>
      </c>
      <c r="L357" s="15">
        <v>10</v>
      </c>
      <c r="M357" s="15">
        <v>10</v>
      </c>
      <c r="N357" s="15">
        <v>10</v>
      </c>
      <c r="O357" s="15">
        <v>10</v>
      </c>
      <c r="P357" s="15">
        <v>10</v>
      </c>
      <c r="Q357" s="15">
        <v>9</v>
      </c>
      <c r="R357" s="15">
        <v>9</v>
      </c>
      <c r="S357" s="15">
        <v>9</v>
      </c>
      <c r="T357" s="15">
        <v>9</v>
      </c>
      <c r="U357" s="15">
        <v>9</v>
      </c>
      <c r="V357" s="15">
        <v>9</v>
      </c>
      <c r="W357" s="15">
        <v>9</v>
      </c>
      <c r="X357" s="15">
        <v>9</v>
      </c>
      <c r="Y357" s="15">
        <v>9</v>
      </c>
      <c r="Z357" s="15">
        <v>9</v>
      </c>
      <c r="AA357" s="15">
        <v>9</v>
      </c>
      <c r="AB357" s="15">
        <v>9</v>
      </c>
      <c r="AC357" s="15">
        <v>9</v>
      </c>
      <c r="AD357" s="15">
        <v>14</v>
      </c>
      <c r="AE357" s="15">
        <v>14</v>
      </c>
      <c r="AF357" s="15">
        <v>14</v>
      </c>
      <c r="AG357" s="15">
        <v>14</v>
      </c>
      <c r="AH357" s="15">
        <v>14</v>
      </c>
      <c r="AI357" s="15">
        <v>14</v>
      </c>
      <c r="AJ357" s="15">
        <v>14</v>
      </c>
      <c r="AK357" s="15">
        <v>13</v>
      </c>
      <c r="AL357" s="15">
        <v>13</v>
      </c>
      <c r="AM357" s="15">
        <v>13</v>
      </c>
      <c r="AN357" s="15">
        <v>13</v>
      </c>
      <c r="AO357" s="15">
        <v>13</v>
      </c>
      <c r="AP357" s="15">
        <v>13</v>
      </c>
      <c r="AQ357" s="15">
        <v>13</v>
      </c>
      <c r="AR357" s="15">
        <v>13</v>
      </c>
      <c r="AS357" s="15">
        <v>13</v>
      </c>
      <c r="AT357" s="15">
        <v>13</v>
      </c>
      <c r="AU357" s="15">
        <v>13</v>
      </c>
      <c r="AV357" s="15">
        <v>13</v>
      </c>
      <c r="AW357" s="15">
        <v>13</v>
      </c>
    </row>
    <row r="358" spans="1:49">
      <c r="A358" s="88" t="s">
        <v>435</v>
      </c>
      <c r="B358" s="15" t="s">
        <v>3414</v>
      </c>
      <c r="C358" s="15">
        <v>359</v>
      </c>
      <c r="D358" s="15">
        <v>40</v>
      </c>
      <c r="E358" s="15">
        <v>2</v>
      </c>
      <c r="F358" s="15">
        <v>3</v>
      </c>
      <c r="G358" s="15">
        <v>11</v>
      </c>
      <c r="H358" s="15">
        <v>2245</v>
      </c>
      <c r="I358" s="15" t="s">
        <v>395</v>
      </c>
      <c r="J358" s="15">
        <v>15</v>
      </c>
      <c r="K358" s="15">
        <v>15</v>
      </c>
      <c r="L358" s="15">
        <v>15</v>
      </c>
      <c r="M358" s="15">
        <v>15</v>
      </c>
      <c r="N358" s="15">
        <v>15</v>
      </c>
      <c r="O358" s="15">
        <v>14</v>
      </c>
      <c r="P358" s="15">
        <v>14</v>
      </c>
      <c r="Q358" s="15">
        <v>14</v>
      </c>
      <c r="R358" s="15">
        <v>14</v>
      </c>
      <c r="S358" s="15">
        <v>14</v>
      </c>
      <c r="T358" s="15">
        <v>14</v>
      </c>
      <c r="U358" s="15">
        <v>14</v>
      </c>
      <c r="V358" s="15">
        <v>14</v>
      </c>
      <c r="W358" s="15">
        <v>14</v>
      </c>
      <c r="X358" s="15">
        <v>13</v>
      </c>
      <c r="Y358" s="15">
        <v>13</v>
      </c>
      <c r="Z358" s="15">
        <v>13</v>
      </c>
      <c r="AA358" s="15">
        <v>13</v>
      </c>
      <c r="AB358" s="15">
        <v>13</v>
      </c>
      <c r="AC358" s="15">
        <v>13</v>
      </c>
      <c r="AD358" s="15">
        <v>11</v>
      </c>
      <c r="AE358" s="15">
        <v>11</v>
      </c>
      <c r="AF358" s="15">
        <v>11</v>
      </c>
      <c r="AG358" s="15">
        <v>11</v>
      </c>
      <c r="AH358" s="15">
        <v>11</v>
      </c>
      <c r="AI358" s="15">
        <v>10</v>
      </c>
      <c r="AJ358" s="15">
        <v>10</v>
      </c>
      <c r="AK358" s="15">
        <v>10</v>
      </c>
      <c r="AL358" s="15">
        <v>10</v>
      </c>
      <c r="AM358" s="15">
        <v>10</v>
      </c>
      <c r="AN358" s="15">
        <v>10</v>
      </c>
      <c r="AO358" s="15">
        <v>10</v>
      </c>
      <c r="AP358" s="15">
        <v>10</v>
      </c>
      <c r="AQ358" s="15">
        <v>10</v>
      </c>
      <c r="AR358" s="15">
        <v>9</v>
      </c>
      <c r="AS358" s="15">
        <v>9</v>
      </c>
      <c r="AT358" s="15">
        <v>9</v>
      </c>
      <c r="AU358" s="15">
        <v>9</v>
      </c>
      <c r="AV358" s="15">
        <v>9</v>
      </c>
      <c r="AW358" s="15">
        <v>9</v>
      </c>
    </row>
    <row r="359" spans="1:49">
      <c r="A359" s="88" t="s">
        <v>435</v>
      </c>
      <c r="B359" s="15" t="s">
        <v>3415</v>
      </c>
      <c r="C359" s="15">
        <v>308</v>
      </c>
      <c r="D359" s="15">
        <v>35</v>
      </c>
      <c r="E359" s="15">
        <v>3</v>
      </c>
      <c r="F359" s="15">
        <v>2.2999999999999998</v>
      </c>
      <c r="G359" s="15">
        <v>15</v>
      </c>
      <c r="H359" s="15">
        <v>2254</v>
      </c>
      <c r="I359" s="15" t="s">
        <v>393</v>
      </c>
      <c r="J359" s="15">
        <v>13</v>
      </c>
      <c r="K359" s="15">
        <v>13</v>
      </c>
      <c r="L359" s="15">
        <v>13</v>
      </c>
      <c r="M359" s="15">
        <v>13</v>
      </c>
      <c r="N359" s="15">
        <v>13</v>
      </c>
      <c r="O359" s="15">
        <v>13</v>
      </c>
      <c r="P359" s="15">
        <v>13</v>
      </c>
      <c r="Q359" s="15">
        <v>13</v>
      </c>
      <c r="R359" s="15">
        <v>13</v>
      </c>
      <c r="S359" s="15">
        <v>13</v>
      </c>
      <c r="T359" s="15">
        <v>13</v>
      </c>
      <c r="U359" s="15">
        <v>13</v>
      </c>
      <c r="V359" s="15">
        <v>13</v>
      </c>
      <c r="W359" s="15">
        <v>13</v>
      </c>
      <c r="X359" s="15">
        <v>13</v>
      </c>
      <c r="Y359" s="15">
        <v>13</v>
      </c>
      <c r="Z359" s="15">
        <v>12</v>
      </c>
      <c r="AA359" s="15">
        <v>12</v>
      </c>
      <c r="AB359" s="15">
        <v>12</v>
      </c>
      <c r="AC359" s="15">
        <v>12</v>
      </c>
      <c r="AD359" s="15">
        <v>6</v>
      </c>
      <c r="AE359" s="15">
        <v>6</v>
      </c>
      <c r="AF359" s="15">
        <v>6</v>
      </c>
      <c r="AG359" s="15">
        <v>6</v>
      </c>
      <c r="AH359" s="15">
        <v>6</v>
      </c>
      <c r="AI359" s="15">
        <v>6</v>
      </c>
      <c r="AJ359" s="15">
        <v>6</v>
      </c>
      <c r="AK359" s="15">
        <v>6</v>
      </c>
      <c r="AL359" s="15">
        <v>6</v>
      </c>
      <c r="AM359" s="15">
        <v>6</v>
      </c>
      <c r="AN359" s="15">
        <v>6</v>
      </c>
      <c r="AO359" s="15">
        <v>6</v>
      </c>
      <c r="AP359" s="15">
        <v>6</v>
      </c>
      <c r="AQ359" s="15">
        <v>6</v>
      </c>
      <c r="AR359" s="15">
        <v>6</v>
      </c>
      <c r="AS359" s="15">
        <v>6</v>
      </c>
      <c r="AT359" s="15">
        <v>6</v>
      </c>
      <c r="AU359" s="15">
        <v>6</v>
      </c>
      <c r="AV359" s="15">
        <v>6</v>
      </c>
      <c r="AW359" s="15">
        <v>6</v>
      </c>
    </row>
    <row r="360" spans="1:49">
      <c r="A360" s="88" t="s">
        <v>435</v>
      </c>
      <c r="B360" s="15" t="s">
        <v>3416</v>
      </c>
      <c r="C360" s="15">
        <v>333</v>
      </c>
      <c r="D360" s="15">
        <v>40</v>
      </c>
      <c r="E360" s="15">
        <v>2</v>
      </c>
      <c r="F360" s="15">
        <v>2.5</v>
      </c>
      <c r="G360" s="15">
        <v>11</v>
      </c>
      <c r="H360" s="15">
        <v>2255</v>
      </c>
      <c r="I360" s="15" t="s">
        <v>395</v>
      </c>
      <c r="J360" s="15">
        <v>14</v>
      </c>
      <c r="K360" s="15">
        <v>14</v>
      </c>
      <c r="L360" s="15">
        <v>14</v>
      </c>
      <c r="M360" s="15">
        <v>14</v>
      </c>
      <c r="N360" s="15">
        <v>14</v>
      </c>
      <c r="O360" s="15">
        <v>14</v>
      </c>
      <c r="P360" s="15">
        <v>14</v>
      </c>
      <c r="Q360" s="15">
        <v>14</v>
      </c>
      <c r="R360" s="15">
        <v>14</v>
      </c>
      <c r="S360" s="15">
        <v>14</v>
      </c>
      <c r="T360" s="15">
        <v>14</v>
      </c>
      <c r="U360" s="15">
        <v>14</v>
      </c>
      <c r="V360" s="15">
        <v>14</v>
      </c>
      <c r="W360" s="15">
        <v>14</v>
      </c>
      <c r="X360" s="15">
        <v>14</v>
      </c>
      <c r="Y360" s="15">
        <v>13</v>
      </c>
      <c r="Z360" s="15">
        <v>13</v>
      </c>
      <c r="AA360" s="15">
        <v>13</v>
      </c>
      <c r="AB360" s="15">
        <v>13</v>
      </c>
      <c r="AC360" s="15">
        <v>13</v>
      </c>
      <c r="AD360" s="15">
        <v>10</v>
      </c>
      <c r="AE360" s="15">
        <v>10</v>
      </c>
      <c r="AF360" s="15">
        <v>10</v>
      </c>
      <c r="AG360" s="15">
        <v>10</v>
      </c>
      <c r="AH360" s="15">
        <v>10</v>
      </c>
      <c r="AI360" s="15">
        <v>10</v>
      </c>
      <c r="AJ360" s="15">
        <v>10</v>
      </c>
      <c r="AK360" s="15">
        <v>10</v>
      </c>
      <c r="AL360" s="15">
        <v>10</v>
      </c>
      <c r="AM360" s="15">
        <v>10</v>
      </c>
      <c r="AN360" s="15">
        <v>10</v>
      </c>
      <c r="AO360" s="15">
        <v>10</v>
      </c>
      <c r="AP360" s="15">
        <v>10</v>
      </c>
      <c r="AQ360" s="15">
        <v>10</v>
      </c>
      <c r="AR360" s="15">
        <v>10</v>
      </c>
      <c r="AS360" s="15">
        <v>9</v>
      </c>
      <c r="AT360" s="15">
        <v>9</v>
      </c>
      <c r="AU360" s="15">
        <v>9</v>
      </c>
      <c r="AV360" s="15">
        <v>9</v>
      </c>
      <c r="AW360" s="15">
        <v>9</v>
      </c>
    </row>
    <row r="361" spans="1:49">
      <c r="A361" s="88" t="s">
        <v>435</v>
      </c>
      <c r="B361" s="15" t="s">
        <v>3417</v>
      </c>
      <c r="C361" s="15">
        <v>426</v>
      </c>
      <c r="D361" s="15">
        <v>50</v>
      </c>
      <c r="E361" s="15">
        <v>1</v>
      </c>
      <c r="F361" s="15">
        <v>3.1</v>
      </c>
      <c r="G361" s="15">
        <v>7</v>
      </c>
      <c r="H361" s="15">
        <v>2256</v>
      </c>
      <c r="I361" s="15" t="s">
        <v>397</v>
      </c>
      <c r="J361" s="15">
        <v>18</v>
      </c>
      <c r="K361" s="15">
        <v>18</v>
      </c>
      <c r="L361" s="15">
        <v>18</v>
      </c>
      <c r="M361" s="15">
        <v>18</v>
      </c>
      <c r="N361" s="15">
        <v>17</v>
      </c>
      <c r="O361" s="15">
        <v>17</v>
      </c>
      <c r="P361" s="15">
        <v>17</v>
      </c>
      <c r="Q361" s="15">
        <v>17</v>
      </c>
      <c r="R361" s="15">
        <v>17</v>
      </c>
      <c r="S361" s="15">
        <v>17</v>
      </c>
      <c r="T361" s="15">
        <v>17</v>
      </c>
      <c r="U361" s="15">
        <v>17</v>
      </c>
      <c r="V361" s="15">
        <v>16</v>
      </c>
      <c r="W361" s="15">
        <v>16</v>
      </c>
      <c r="X361" s="15">
        <v>16</v>
      </c>
      <c r="Y361" s="15">
        <v>16</v>
      </c>
      <c r="Z361" s="15">
        <v>16</v>
      </c>
      <c r="AA361" s="15">
        <v>16</v>
      </c>
      <c r="AB361" s="15">
        <v>16</v>
      </c>
      <c r="AC361" s="15">
        <v>15</v>
      </c>
      <c r="AD361" s="15">
        <v>26</v>
      </c>
      <c r="AE361" s="15">
        <v>26</v>
      </c>
      <c r="AF361" s="15">
        <v>26</v>
      </c>
      <c r="AG361" s="15">
        <v>26</v>
      </c>
      <c r="AH361" s="15">
        <v>24</v>
      </c>
      <c r="AI361" s="15">
        <v>24</v>
      </c>
      <c r="AJ361" s="15">
        <v>24</v>
      </c>
      <c r="AK361" s="15">
        <v>24</v>
      </c>
      <c r="AL361" s="15">
        <v>24</v>
      </c>
      <c r="AM361" s="15">
        <v>24</v>
      </c>
      <c r="AN361" s="15">
        <v>24</v>
      </c>
      <c r="AO361" s="15">
        <v>24</v>
      </c>
      <c r="AP361" s="15">
        <v>23</v>
      </c>
      <c r="AQ361" s="15">
        <v>23</v>
      </c>
      <c r="AR361" s="15">
        <v>23</v>
      </c>
      <c r="AS361" s="15">
        <v>23</v>
      </c>
      <c r="AT361" s="15">
        <v>23</v>
      </c>
      <c r="AU361" s="15">
        <v>23</v>
      </c>
      <c r="AV361" s="15">
        <v>23</v>
      </c>
      <c r="AW361" s="15">
        <v>21.5</v>
      </c>
    </row>
    <row r="362" spans="1:49">
      <c r="A362" s="88" t="s">
        <v>435</v>
      </c>
      <c r="B362" s="15" t="s">
        <v>3418</v>
      </c>
      <c r="C362" s="15">
        <v>348</v>
      </c>
      <c r="D362" s="15">
        <v>35</v>
      </c>
      <c r="E362" s="15">
        <v>3</v>
      </c>
      <c r="F362" s="15">
        <v>1.9</v>
      </c>
      <c r="G362" s="15">
        <v>18</v>
      </c>
      <c r="H362" s="15">
        <v>2259</v>
      </c>
      <c r="I362" s="15" t="s">
        <v>393</v>
      </c>
      <c r="J362" s="15">
        <v>15</v>
      </c>
      <c r="K362" s="15">
        <v>15</v>
      </c>
      <c r="L362" s="15">
        <v>15</v>
      </c>
      <c r="M362" s="15">
        <v>15</v>
      </c>
      <c r="N362" s="15">
        <v>15</v>
      </c>
      <c r="O362" s="15">
        <v>14</v>
      </c>
      <c r="P362" s="15">
        <v>14</v>
      </c>
      <c r="Q362" s="15">
        <v>14</v>
      </c>
      <c r="R362" s="15">
        <v>14</v>
      </c>
      <c r="S362" s="15">
        <v>14</v>
      </c>
      <c r="T362" s="15">
        <v>14</v>
      </c>
      <c r="U362" s="15">
        <v>14</v>
      </c>
      <c r="V362" s="15">
        <v>14</v>
      </c>
      <c r="W362" s="15">
        <v>14</v>
      </c>
      <c r="X362" s="15">
        <v>13</v>
      </c>
      <c r="Y362" s="15">
        <v>13</v>
      </c>
      <c r="Z362" s="15">
        <v>13</v>
      </c>
      <c r="AA362" s="15">
        <v>13</v>
      </c>
      <c r="AB362" s="15">
        <v>13</v>
      </c>
      <c r="AC362" s="15">
        <v>13</v>
      </c>
      <c r="AD362" s="15">
        <v>7</v>
      </c>
      <c r="AE362" s="15">
        <v>7</v>
      </c>
      <c r="AF362" s="15">
        <v>7</v>
      </c>
      <c r="AG362" s="15">
        <v>7</v>
      </c>
      <c r="AH362" s="15">
        <v>7</v>
      </c>
      <c r="AI362" s="15">
        <v>6.5</v>
      </c>
      <c r="AJ362" s="15">
        <v>6.5</v>
      </c>
      <c r="AK362" s="15">
        <v>6.5</v>
      </c>
      <c r="AL362" s="15">
        <v>6.5</v>
      </c>
      <c r="AM362" s="15">
        <v>6.5</v>
      </c>
      <c r="AN362" s="15">
        <v>6.5</v>
      </c>
      <c r="AO362" s="15">
        <v>6.5</v>
      </c>
      <c r="AP362" s="15">
        <v>6.5</v>
      </c>
      <c r="AQ362" s="15">
        <v>6.5</v>
      </c>
      <c r="AR362" s="15">
        <v>6</v>
      </c>
      <c r="AS362" s="15">
        <v>6</v>
      </c>
      <c r="AT362" s="15">
        <v>6</v>
      </c>
      <c r="AU362" s="15">
        <v>6</v>
      </c>
      <c r="AV362" s="15">
        <v>6</v>
      </c>
      <c r="AW362" s="15">
        <v>6</v>
      </c>
    </row>
    <row r="363" spans="1:49">
      <c r="A363" s="88" t="s">
        <v>435</v>
      </c>
      <c r="B363" s="15" t="s">
        <v>3419</v>
      </c>
      <c r="C363" s="15">
        <v>332</v>
      </c>
      <c r="D363" s="15">
        <v>70</v>
      </c>
      <c r="E363" s="15">
        <v>4</v>
      </c>
      <c r="F363" s="15">
        <v>2.5</v>
      </c>
      <c r="G363" s="15">
        <v>21</v>
      </c>
      <c r="H363" s="15">
        <v>2263</v>
      </c>
      <c r="I363" s="15" t="s">
        <v>3057</v>
      </c>
      <c r="J363" s="15">
        <v>14</v>
      </c>
      <c r="K363" s="15">
        <v>14</v>
      </c>
      <c r="L363" s="15">
        <v>14</v>
      </c>
      <c r="M363" s="15">
        <v>14</v>
      </c>
      <c r="N363" s="15">
        <v>14</v>
      </c>
      <c r="O363" s="15">
        <v>14</v>
      </c>
      <c r="P363" s="15">
        <v>14</v>
      </c>
      <c r="Q363" s="15">
        <v>14</v>
      </c>
      <c r="R363" s="15">
        <v>14</v>
      </c>
      <c r="S363" s="15">
        <v>14</v>
      </c>
      <c r="T363" s="15">
        <v>14</v>
      </c>
      <c r="U363" s="15">
        <v>14</v>
      </c>
      <c r="V363" s="15">
        <v>14</v>
      </c>
      <c r="W363" s="15">
        <v>14</v>
      </c>
      <c r="X363" s="15">
        <v>14</v>
      </c>
      <c r="Y363" s="15">
        <v>13</v>
      </c>
      <c r="Z363" s="15">
        <v>13</v>
      </c>
      <c r="AA363" s="15">
        <v>13</v>
      </c>
      <c r="AB363" s="15">
        <v>13</v>
      </c>
      <c r="AC363" s="15">
        <v>13</v>
      </c>
      <c r="AD363" s="15">
        <v>5</v>
      </c>
      <c r="AE363" s="15">
        <v>5</v>
      </c>
      <c r="AF363" s="15">
        <v>5</v>
      </c>
      <c r="AG363" s="15">
        <v>5</v>
      </c>
      <c r="AH363" s="15">
        <v>5</v>
      </c>
      <c r="AI363" s="15">
        <v>5</v>
      </c>
      <c r="AJ363" s="15">
        <v>5</v>
      </c>
      <c r="AK363" s="15">
        <v>5</v>
      </c>
      <c r="AL363" s="15">
        <v>5</v>
      </c>
      <c r="AM363" s="15">
        <v>5</v>
      </c>
      <c r="AN363" s="15">
        <v>5</v>
      </c>
      <c r="AO363" s="15">
        <v>5</v>
      </c>
      <c r="AP363" s="15">
        <v>5</v>
      </c>
      <c r="AQ363" s="15">
        <v>5</v>
      </c>
      <c r="AR363" s="15">
        <v>5</v>
      </c>
      <c r="AS363" s="15">
        <v>4.5</v>
      </c>
      <c r="AT363" s="15">
        <v>4.5</v>
      </c>
      <c r="AU363" s="15">
        <v>4.5</v>
      </c>
      <c r="AV363" s="15">
        <v>4.5</v>
      </c>
      <c r="AW363" s="15">
        <v>4.5</v>
      </c>
    </row>
    <row r="364" spans="1:49">
      <c r="A364" s="88" t="s">
        <v>435</v>
      </c>
      <c r="B364" s="15" t="s">
        <v>3420</v>
      </c>
      <c r="C364" s="15">
        <v>392</v>
      </c>
      <c r="D364" s="15">
        <v>40</v>
      </c>
      <c r="E364" s="15">
        <v>2</v>
      </c>
      <c r="F364" s="15">
        <v>1.9</v>
      </c>
      <c r="G364" s="15">
        <v>13</v>
      </c>
      <c r="H364" s="15">
        <v>2264</v>
      </c>
      <c r="I364" s="15" t="s">
        <v>395</v>
      </c>
      <c r="J364" s="15">
        <v>17</v>
      </c>
      <c r="K364" s="15">
        <v>17</v>
      </c>
      <c r="L364" s="15">
        <v>17</v>
      </c>
      <c r="M364" s="15">
        <v>17</v>
      </c>
      <c r="N364" s="15">
        <v>17</v>
      </c>
      <c r="O364" s="15">
        <v>17</v>
      </c>
      <c r="P364" s="15">
        <v>17</v>
      </c>
      <c r="Q364" s="15">
        <v>17</v>
      </c>
      <c r="R364" s="15">
        <v>17</v>
      </c>
      <c r="S364" s="15">
        <v>17</v>
      </c>
      <c r="T364" s="15">
        <v>17</v>
      </c>
      <c r="U364" s="15">
        <v>17</v>
      </c>
      <c r="V364" s="15">
        <v>16</v>
      </c>
      <c r="W364" s="15">
        <v>16</v>
      </c>
      <c r="X364" s="15">
        <v>16</v>
      </c>
      <c r="Y364" s="15">
        <v>16</v>
      </c>
      <c r="Z364" s="15">
        <v>16</v>
      </c>
      <c r="AA364" s="15">
        <v>16</v>
      </c>
      <c r="AB364" s="15">
        <v>16</v>
      </c>
      <c r="AC364" s="15">
        <v>16</v>
      </c>
      <c r="AD364" s="15">
        <v>12</v>
      </c>
      <c r="AE364" s="15">
        <v>12</v>
      </c>
      <c r="AF364" s="15">
        <v>12</v>
      </c>
      <c r="AG364" s="15">
        <v>12</v>
      </c>
      <c r="AH364" s="15">
        <v>12</v>
      </c>
      <c r="AI364" s="15">
        <v>12</v>
      </c>
      <c r="AJ364" s="15">
        <v>12</v>
      </c>
      <c r="AK364" s="15">
        <v>12</v>
      </c>
      <c r="AL364" s="15">
        <v>12</v>
      </c>
      <c r="AM364" s="15">
        <v>12</v>
      </c>
      <c r="AN364" s="15">
        <v>12</v>
      </c>
      <c r="AO364" s="15">
        <v>12</v>
      </c>
      <c r="AP364" s="15">
        <v>11.5</v>
      </c>
      <c r="AQ364" s="15">
        <v>11.5</v>
      </c>
      <c r="AR364" s="15">
        <v>11.5</v>
      </c>
      <c r="AS364" s="15">
        <v>11.5</v>
      </c>
      <c r="AT364" s="15">
        <v>11.5</v>
      </c>
      <c r="AU364" s="15">
        <v>11.5</v>
      </c>
      <c r="AV364" s="15">
        <v>11.5</v>
      </c>
      <c r="AW364" s="15">
        <v>11.5</v>
      </c>
    </row>
    <row r="365" spans="1:49">
      <c r="A365" s="88" t="s">
        <v>435</v>
      </c>
      <c r="B365" s="15" t="s">
        <v>3421</v>
      </c>
      <c r="C365" s="15">
        <v>379</v>
      </c>
      <c r="D365" s="15">
        <v>50</v>
      </c>
      <c r="E365" s="15">
        <v>3</v>
      </c>
      <c r="F365" s="15">
        <v>2.8</v>
      </c>
      <c r="G365" s="15">
        <v>18</v>
      </c>
      <c r="H365" s="15">
        <v>2267</v>
      </c>
      <c r="I365" s="15" t="s">
        <v>393</v>
      </c>
      <c r="J365" s="15">
        <v>16</v>
      </c>
      <c r="K365" s="15">
        <v>16</v>
      </c>
      <c r="L365" s="15">
        <v>16</v>
      </c>
      <c r="M365" s="15">
        <v>15</v>
      </c>
      <c r="N365" s="15">
        <v>15</v>
      </c>
      <c r="O365" s="15">
        <v>15</v>
      </c>
      <c r="P365" s="15">
        <v>15</v>
      </c>
      <c r="Q365" s="15">
        <v>14</v>
      </c>
      <c r="R365" s="15">
        <v>14</v>
      </c>
      <c r="S365" s="15">
        <v>14</v>
      </c>
      <c r="T365" s="15">
        <v>14</v>
      </c>
      <c r="U365" s="15">
        <v>13</v>
      </c>
      <c r="V365" s="15">
        <v>13</v>
      </c>
      <c r="W365" s="15">
        <v>13</v>
      </c>
      <c r="X365" s="15">
        <v>13</v>
      </c>
      <c r="Y365" s="15">
        <v>12</v>
      </c>
      <c r="Z365" s="15">
        <v>12</v>
      </c>
      <c r="AA365" s="15">
        <v>12</v>
      </c>
      <c r="AB365" s="15">
        <v>12</v>
      </c>
      <c r="AC365" s="15">
        <v>11</v>
      </c>
      <c r="AD365" s="15">
        <v>7.5</v>
      </c>
      <c r="AE365" s="15">
        <v>7.5</v>
      </c>
      <c r="AF365" s="15">
        <v>7.5</v>
      </c>
      <c r="AG365" s="15">
        <v>7</v>
      </c>
      <c r="AH365" s="15">
        <v>7</v>
      </c>
      <c r="AI365" s="15">
        <v>7</v>
      </c>
      <c r="AJ365" s="15">
        <v>7</v>
      </c>
      <c r="AK365" s="15">
        <v>6.5</v>
      </c>
      <c r="AL365" s="15">
        <v>6.5</v>
      </c>
      <c r="AM365" s="15">
        <v>6.5</v>
      </c>
      <c r="AN365" s="15">
        <v>6.5</v>
      </c>
      <c r="AO365" s="15">
        <v>6</v>
      </c>
      <c r="AP365" s="15">
        <v>6</v>
      </c>
      <c r="AQ365" s="15">
        <v>6</v>
      </c>
      <c r="AR365" s="15">
        <v>6</v>
      </c>
      <c r="AS365" s="15">
        <v>6</v>
      </c>
      <c r="AT365" s="15">
        <v>6</v>
      </c>
      <c r="AU365" s="15">
        <v>6</v>
      </c>
      <c r="AV365" s="15">
        <v>6</v>
      </c>
      <c r="AW365" s="15">
        <v>5</v>
      </c>
    </row>
    <row r="366" spans="1:49">
      <c r="A366" s="88" t="s">
        <v>435</v>
      </c>
      <c r="B366" s="15" t="s">
        <v>3422</v>
      </c>
      <c r="C366" s="15">
        <v>426</v>
      </c>
      <c r="D366" s="15">
        <v>50</v>
      </c>
      <c r="E366" s="15">
        <v>3</v>
      </c>
      <c r="F366" s="15">
        <v>3.1</v>
      </c>
      <c r="G366" s="15">
        <v>21</v>
      </c>
      <c r="H366" s="15">
        <v>2268</v>
      </c>
      <c r="I366" s="15" t="s">
        <v>393</v>
      </c>
      <c r="J366" s="15">
        <v>18</v>
      </c>
      <c r="K366" s="15">
        <v>18</v>
      </c>
      <c r="L366" s="15">
        <v>18</v>
      </c>
      <c r="M366" s="15">
        <v>18</v>
      </c>
      <c r="N366" s="15">
        <v>17</v>
      </c>
      <c r="O366" s="15">
        <v>17</v>
      </c>
      <c r="P366" s="15">
        <v>17</v>
      </c>
      <c r="Q366" s="15">
        <v>17</v>
      </c>
      <c r="R366" s="15">
        <v>17</v>
      </c>
      <c r="S366" s="15">
        <v>17</v>
      </c>
      <c r="T366" s="15">
        <v>17</v>
      </c>
      <c r="U366" s="15">
        <v>17</v>
      </c>
      <c r="V366" s="15">
        <v>16</v>
      </c>
      <c r="W366" s="15">
        <v>16</v>
      </c>
      <c r="X366" s="15">
        <v>16</v>
      </c>
      <c r="Y366" s="15">
        <v>16</v>
      </c>
      <c r="Z366" s="15">
        <v>16</v>
      </c>
      <c r="AA366" s="15">
        <v>16</v>
      </c>
      <c r="AB366" s="15">
        <v>16</v>
      </c>
      <c r="AC366" s="15">
        <v>15</v>
      </c>
      <c r="AD366" s="15">
        <v>8.5</v>
      </c>
      <c r="AE366" s="15">
        <v>8.5</v>
      </c>
      <c r="AF366" s="15">
        <v>8.5</v>
      </c>
      <c r="AG366" s="15">
        <v>8.5</v>
      </c>
      <c r="AH366" s="15">
        <v>8</v>
      </c>
      <c r="AI366" s="15">
        <v>8</v>
      </c>
      <c r="AJ366" s="15">
        <v>8</v>
      </c>
      <c r="AK366" s="15">
        <v>8</v>
      </c>
      <c r="AL366" s="15">
        <v>8</v>
      </c>
      <c r="AM366" s="15">
        <v>8</v>
      </c>
      <c r="AN366" s="15">
        <v>8</v>
      </c>
      <c r="AO366" s="15">
        <v>8</v>
      </c>
      <c r="AP366" s="15">
        <v>7.5</v>
      </c>
      <c r="AQ366" s="15">
        <v>7.5</v>
      </c>
      <c r="AR366" s="15">
        <v>7.5</v>
      </c>
      <c r="AS366" s="15">
        <v>7.5</v>
      </c>
      <c r="AT366" s="15">
        <v>7.5</v>
      </c>
      <c r="AU366" s="15">
        <v>7.5</v>
      </c>
      <c r="AV366" s="15">
        <v>7.5</v>
      </c>
      <c r="AW366" s="15">
        <v>7</v>
      </c>
    </row>
    <row r="367" spans="1:49">
      <c r="A367" s="88" t="s">
        <v>435</v>
      </c>
      <c r="B367" s="15" t="s">
        <v>3423</v>
      </c>
      <c r="C367" s="15">
        <v>416</v>
      </c>
      <c r="D367" s="15">
        <v>40</v>
      </c>
      <c r="E367" s="15">
        <v>4</v>
      </c>
      <c r="F367" s="15">
        <v>2.2000000000000002</v>
      </c>
      <c r="G367" s="15">
        <v>27</v>
      </c>
      <c r="H367" s="15">
        <v>2274</v>
      </c>
      <c r="I367" s="15" t="s">
        <v>3057</v>
      </c>
      <c r="J367" s="15">
        <v>18</v>
      </c>
      <c r="K367" s="15">
        <v>18</v>
      </c>
      <c r="L367" s="15">
        <v>17</v>
      </c>
      <c r="M367" s="15">
        <v>17</v>
      </c>
      <c r="N367" s="15">
        <v>17</v>
      </c>
      <c r="O367" s="15">
        <v>17</v>
      </c>
      <c r="P367" s="15">
        <v>16</v>
      </c>
      <c r="Q367" s="15">
        <v>16</v>
      </c>
      <c r="R367" s="15">
        <v>16</v>
      </c>
      <c r="S367" s="15">
        <v>16</v>
      </c>
      <c r="T367" s="15">
        <v>15</v>
      </c>
      <c r="U367" s="15">
        <v>15</v>
      </c>
      <c r="V367" s="15">
        <v>15</v>
      </c>
      <c r="W367" s="15">
        <v>14</v>
      </c>
      <c r="X367" s="15">
        <v>14</v>
      </c>
      <c r="Y367" s="15">
        <v>14</v>
      </c>
      <c r="Z367" s="15">
        <v>14</v>
      </c>
      <c r="AA367" s="15">
        <v>13</v>
      </c>
      <c r="AB367" s="15">
        <v>13</v>
      </c>
      <c r="AC367" s="15">
        <v>13</v>
      </c>
      <c r="AD367" s="15">
        <v>6.5</v>
      </c>
      <c r="AE367" s="15">
        <v>6.5</v>
      </c>
      <c r="AF367" s="15">
        <v>6</v>
      </c>
      <c r="AG367" s="15">
        <v>6</v>
      </c>
      <c r="AH367" s="15">
        <v>6</v>
      </c>
      <c r="AI367" s="15">
        <v>6</v>
      </c>
      <c r="AJ367" s="15">
        <v>6</v>
      </c>
      <c r="AK367" s="15">
        <v>6</v>
      </c>
      <c r="AL367" s="15">
        <v>6</v>
      </c>
      <c r="AM367" s="15">
        <v>6</v>
      </c>
      <c r="AN367" s="15">
        <v>5.5</v>
      </c>
      <c r="AO367" s="15">
        <v>5.5</v>
      </c>
      <c r="AP367" s="15">
        <v>5.5</v>
      </c>
      <c r="AQ367" s="15">
        <v>5</v>
      </c>
      <c r="AR367" s="15">
        <v>5</v>
      </c>
      <c r="AS367" s="15">
        <v>5</v>
      </c>
      <c r="AT367" s="15">
        <v>5</v>
      </c>
      <c r="AU367" s="15">
        <v>4.5</v>
      </c>
      <c r="AV367" s="15">
        <v>4.5</v>
      </c>
      <c r="AW367" s="15">
        <v>4.5</v>
      </c>
    </row>
    <row r="368" spans="1:49">
      <c r="A368" s="88" t="s">
        <v>435</v>
      </c>
      <c r="B368" s="15" t="s">
        <v>3424</v>
      </c>
      <c r="C368" s="15">
        <v>565</v>
      </c>
      <c r="D368" s="15">
        <v>65</v>
      </c>
      <c r="E368" s="15">
        <v>3</v>
      </c>
      <c r="F368" s="15">
        <v>3.8</v>
      </c>
      <c r="G368" s="15">
        <v>29</v>
      </c>
      <c r="H368" s="15">
        <v>2275</v>
      </c>
      <c r="I368" s="15" t="s">
        <v>393</v>
      </c>
      <c r="J368" s="15">
        <v>24</v>
      </c>
      <c r="K368" s="15">
        <v>24</v>
      </c>
      <c r="L368" s="15">
        <v>23</v>
      </c>
      <c r="M368" s="15">
        <v>23</v>
      </c>
      <c r="N368" s="15">
        <v>23</v>
      </c>
      <c r="O368" s="15">
        <v>22</v>
      </c>
      <c r="P368" s="15">
        <v>22</v>
      </c>
      <c r="Q368" s="15">
        <v>21</v>
      </c>
      <c r="R368" s="15">
        <v>21</v>
      </c>
      <c r="S368" s="15">
        <v>21</v>
      </c>
      <c r="T368" s="15">
        <v>20</v>
      </c>
      <c r="U368" s="15">
        <v>20</v>
      </c>
      <c r="V368" s="15">
        <v>20</v>
      </c>
      <c r="W368" s="15">
        <v>19</v>
      </c>
      <c r="X368" s="15">
        <v>19</v>
      </c>
      <c r="Y368" s="15">
        <v>19</v>
      </c>
      <c r="Z368" s="15">
        <v>18</v>
      </c>
      <c r="AA368" s="15">
        <v>18</v>
      </c>
      <c r="AB368" s="15">
        <v>18</v>
      </c>
      <c r="AC368" s="15">
        <v>17</v>
      </c>
      <c r="AD368" s="15">
        <v>11.5</v>
      </c>
      <c r="AE368" s="15">
        <v>11.5</v>
      </c>
      <c r="AF368" s="15">
        <v>11</v>
      </c>
      <c r="AG368" s="15">
        <v>11</v>
      </c>
      <c r="AH368" s="15">
        <v>11</v>
      </c>
      <c r="AI368" s="15">
        <v>10.5</v>
      </c>
      <c r="AJ368" s="15">
        <v>10.5</v>
      </c>
      <c r="AK368" s="15">
        <v>10</v>
      </c>
      <c r="AL368" s="15">
        <v>10</v>
      </c>
      <c r="AM368" s="15">
        <v>10</v>
      </c>
      <c r="AN368" s="15">
        <v>9.5</v>
      </c>
      <c r="AO368" s="15">
        <v>9.5</v>
      </c>
      <c r="AP368" s="15">
        <v>9.5</v>
      </c>
      <c r="AQ368" s="15">
        <v>9</v>
      </c>
      <c r="AR368" s="15">
        <v>9</v>
      </c>
      <c r="AS368" s="15">
        <v>9</v>
      </c>
      <c r="AT368" s="15">
        <v>8.5</v>
      </c>
      <c r="AU368" s="15">
        <v>8.5</v>
      </c>
      <c r="AV368" s="15">
        <v>8.5</v>
      </c>
      <c r="AW368" s="15">
        <v>8</v>
      </c>
    </row>
    <row r="369" spans="1:49">
      <c r="A369" s="88" t="s">
        <v>435</v>
      </c>
      <c r="B369" s="15" t="s">
        <v>3425</v>
      </c>
      <c r="C369" s="15">
        <v>691</v>
      </c>
      <c r="D369" s="15">
        <v>65</v>
      </c>
      <c r="E369" s="15">
        <v>1</v>
      </c>
      <c r="F369" s="15">
        <v>3.4</v>
      </c>
      <c r="G369" s="15">
        <v>13</v>
      </c>
      <c r="H369" s="15">
        <v>2275</v>
      </c>
      <c r="I369" s="15" t="s">
        <v>397</v>
      </c>
      <c r="J369" s="15">
        <v>30</v>
      </c>
      <c r="K369" s="15">
        <v>30</v>
      </c>
      <c r="L369" s="15">
        <v>29</v>
      </c>
      <c r="M369" s="15">
        <v>29</v>
      </c>
      <c r="N369" s="15">
        <v>28</v>
      </c>
      <c r="O369" s="15">
        <v>28</v>
      </c>
      <c r="P369" s="15">
        <v>27</v>
      </c>
      <c r="Q369" s="15">
        <v>27</v>
      </c>
      <c r="R369" s="15">
        <v>26</v>
      </c>
      <c r="S369" s="15">
        <v>26</v>
      </c>
      <c r="T369" s="15">
        <v>26</v>
      </c>
      <c r="U369" s="15">
        <v>25</v>
      </c>
      <c r="V369" s="15">
        <v>25</v>
      </c>
      <c r="W369" s="15">
        <v>24</v>
      </c>
      <c r="X369" s="15">
        <v>24</v>
      </c>
      <c r="Y369" s="15">
        <v>23</v>
      </c>
      <c r="Z369" s="15">
        <v>23</v>
      </c>
      <c r="AA369" s="15">
        <v>22</v>
      </c>
      <c r="AB369" s="15">
        <v>22</v>
      </c>
      <c r="AC369" s="15">
        <v>21</v>
      </c>
      <c r="AD369" s="15">
        <v>43</v>
      </c>
      <c r="AE369" s="15">
        <v>43</v>
      </c>
      <c r="AF369" s="15">
        <v>41.5</v>
      </c>
      <c r="AG369" s="15">
        <v>41.5</v>
      </c>
      <c r="AH369" s="15">
        <v>40</v>
      </c>
      <c r="AI369" s="15">
        <v>40</v>
      </c>
      <c r="AJ369" s="15">
        <v>38.5</v>
      </c>
      <c r="AK369" s="15">
        <v>38.5</v>
      </c>
      <c r="AL369" s="15">
        <v>37</v>
      </c>
      <c r="AM369" s="15">
        <v>37</v>
      </c>
      <c r="AN369" s="15">
        <v>37</v>
      </c>
      <c r="AO369" s="15">
        <v>36</v>
      </c>
      <c r="AP369" s="15">
        <v>36</v>
      </c>
      <c r="AQ369" s="15">
        <v>34</v>
      </c>
      <c r="AR369" s="15">
        <v>34</v>
      </c>
      <c r="AS369" s="15">
        <v>33</v>
      </c>
      <c r="AT369" s="15">
        <v>33</v>
      </c>
      <c r="AU369" s="15">
        <v>31.5</v>
      </c>
      <c r="AV369" s="15">
        <v>31.5</v>
      </c>
      <c r="AW369" s="15">
        <v>30</v>
      </c>
    </row>
    <row r="370" spans="1:49">
      <c r="A370" s="88" t="s">
        <v>435</v>
      </c>
      <c r="B370" s="15" t="s">
        <v>3426</v>
      </c>
      <c r="C370" s="15">
        <v>516</v>
      </c>
      <c r="D370" s="15">
        <v>80</v>
      </c>
      <c r="E370" s="15">
        <v>4</v>
      </c>
      <c r="F370" s="15">
        <v>3.4</v>
      </c>
      <c r="G370" s="15">
        <v>34</v>
      </c>
      <c r="H370" s="15">
        <v>2286</v>
      </c>
      <c r="I370" s="15" t="s">
        <v>3057</v>
      </c>
      <c r="J370" s="15">
        <v>22</v>
      </c>
      <c r="K370" s="15">
        <v>22</v>
      </c>
      <c r="L370" s="15">
        <v>22</v>
      </c>
      <c r="M370" s="15">
        <v>22</v>
      </c>
      <c r="N370" s="15">
        <v>21</v>
      </c>
      <c r="O370" s="15">
        <v>21</v>
      </c>
      <c r="P370" s="15">
        <v>21</v>
      </c>
      <c r="Q370" s="15">
        <v>21</v>
      </c>
      <c r="R370" s="15">
        <v>21</v>
      </c>
      <c r="S370" s="15">
        <v>21</v>
      </c>
      <c r="T370" s="15">
        <v>20</v>
      </c>
      <c r="U370" s="15">
        <v>20</v>
      </c>
      <c r="V370" s="15">
        <v>20</v>
      </c>
      <c r="W370" s="15">
        <v>20</v>
      </c>
      <c r="X370" s="15">
        <v>20</v>
      </c>
      <c r="Y370" s="15">
        <v>20</v>
      </c>
      <c r="Z370" s="15">
        <v>19</v>
      </c>
      <c r="AA370" s="15">
        <v>19</v>
      </c>
      <c r="AB370" s="15">
        <v>19</v>
      </c>
      <c r="AC370" s="15">
        <v>19</v>
      </c>
      <c r="AD370" s="15">
        <v>8</v>
      </c>
      <c r="AE370" s="15">
        <v>8</v>
      </c>
      <c r="AF370" s="15">
        <v>8</v>
      </c>
      <c r="AG370" s="15">
        <v>8</v>
      </c>
      <c r="AH370" s="15">
        <v>7.5</v>
      </c>
      <c r="AI370" s="15">
        <v>7.5</v>
      </c>
      <c r="AJ370" s="15">
        <v>7.5</v>
      </c>
      <c r="AK370" s="15">
        <v>7.5</v>
      </c>
      <c r="AL370" s="15">
        <v>7.5</v>
      </c>
      <c r="AM370" s="15">
        <v>7.5</v>
      </c>
      <c r="AN370" s="15">
        <v>7</v>
      </c>
      <c r="AO370" s="15">
        <v>7</v>
      </c>
      <c r="AP370" s="15">
        <v>7</v>
      </c>
      <c r="AQ370" s="15">
        <v>7</v>
      </c>
      <c r="AR370" s="15">
        <v>7</v>
      </c>
      <c r="AS370" s="15">
        <v>7</v>
      </c>
      <c r="AT370" s="15">
        <v>7</v>
      </c>
      <c r="AU370" s="15">
        <v>7</v>
      </c>
      <c r="AV370" s="15">
        <v>7</v>
      </c>
      <c r="AW370" s="15">
        <v>7</v>
      </c>
    </row>
    <row r="371" spans="1:49">
      <c r="A371" s="88" t="s">
        <v>435</v>
      </c>
      <c r="B371" s="15" t="s">
        <v>3427</v>
      </c>
      <c r="C371" s="15">
        <v>1180</v>
      </c>
      <c r="D371" s="15">
        <v>80</v>
      </c>
      <c r="E371" s="15">
        <v>3</v>
      </c>
      <c r="F371" s="15">
        <v>4.2</v>
      </c>
      <c r="G371" s="15">
        <v>32</v>
      </c>
      <c r="H371" s="15">
        <v>2332</v>
      </c>
      <c r="I371" s="15" t="s">
        <v>393</v>
      </c>
      <c r="J371" s="15">
        <v>28</v>
      </c>
      <c r="K371" s="15">
        <v>28</v>
      </c>
      <c r="L371" s="15">
        <v>28</v>
      </c>
      <c r="M371" s="15">
        <v>28</v>
      </c>
      <c r="N371" s="15">
        <v>28</v>
      </c>
      <c r="O371" s="15">
        <v>28</v>
      </c>
      <c r="P371" s="15">
        <v>28</v>
      </c>
      <c r="Q371" s="15">
        <v>28</v>
      </c>
      <c r="R371" s="15">
        <v>27</v>
      </c>
      <c r="S371" s="15">
        <v>27</v>
      </c>
      <c r="T371" s="15">
        <v>27</v>
      </c>
      <c r="U371" s="15">
        <v>27</v>
      </c>
      <c r="V371" s="15">
        <v>27</v>
      </c>
      <c r="W371" s="15">
        <v>27</v>
      </c>
      <c r="X371" s="15">
        <v>27</v>
      </c>
      <c r="Y371" s="15">
        <v>27</v>
      </c>
      <c r="Z371" s="15">
        <v>27</v>
      </c>
      <c r="AA371" s="15">
        <v>27</v>
      </c>
      <c r="AB371" s="15">
        <v>27</v>
      </c>
      <c r="AC371" s="15">
        <v>27</v>
      </c>
      <c r="AD371" s="15">
        <v>13.5</v>
      </c>
      <c r="AE371" s="15">
        <v>13.5</v>
      </c>
      <c r="AF371" s="15">
        <v>13.5</v>
      </c>
      <c r="AG371" s="15">
        <v>13.5</v>
      </c>
      <c r="AH371" s="15">
        <v>13.5</v>
      </c>
      <c r="AI371" s="15">
        <v>13.5</v>
      </c>
      <c r="AJ371" s="15">
        <v>13.5</v>
      </c>
      <c r="AK371" s="15">
        <v>13.5</v>
      </c>
      <c r="AL371" s="15">
        <v>13</v>
      </c>
      <c r="AM371" s="15">
        <v>13</v>
      </c>
      <c r="AN371" s="15">
        <v>13</v>
      </c>
      <c r="AO371" s="15">
        <v>13</v>
      </c>
      <c r="AP371" s="15">
        <v>13</v>
      </c>
      <c r="AQ371" s="15">
        <v>13</v>
      </c>
      <c r="AR371" s="15">
        <v>13</v>
      </c>
      <c r="AS371" s="15">
        <v>13</v>
      </c>
      <c r="AT371" s="15">
        <v>13</v>
      </c>
      <c r="AU371" s="15">
        <v>13</v>
      </c>
      <c r="AV371" s="15">
        <v>13</v>
      </c>
      <c r="AW371" s="15">
        <v>13</v>
      </c>
    </row>
    <row r="372" spans="1:49">
      <c r="A372" s="88" t="s">
        <v>435</v>
      </c>
      <c r="B372" s="15" t="s">
        <v>3428</v>
      </c>
      <c r="C372" s="15">
        <v>1890</v>
      </c>
      <c r="D372" s="15">
        <v>120</v>
      </c>
      <c r="E372" s="15">
        <v>4</v>
      </c>
      <c r="F372" s="15">
        <v>6.8</v>
      </c>
      <c r="G372" s="15">
        <v>51</v>
      </c>
      <c r="H372" s="15">
        <v>2335</v>
      </c>
      <c r="I372" s="15" t="s">
        <v>3057</v>
      </c>
      <c r="J372" s="15">
        <v>34</v>
      </c>
      <c r="K372" s="15">
        <v>34</v>
      </c>
      <c r="L372" s="15">
        <v>34</v>
      </c>
      <c r="M372" s="15">
        <v>34</v>
      </c>
      <c r="N372" s="15">
        <v>34</v>
      </c>
      <c r="O372" s="15">
        <v>34</v>
      </c>
      <c r="P372" s="15">
        <v>33</v>
      </c>
      <c r="Q372" s="15">
        <v>33</v>
      </c>
      <c r="R372" s="15">
        <v>33</v>
      </c>
      <c r="S372" s="15">
        <v>33</v>
      </c>
      <c r="T372" s="15">
        <v>33</v>
      </c>
      <c r="U372" s="15">
        <v>33</v>
      </c>
      <c r="V372" s="15">
        <v>33</v>
      </c>
      <c r="W372" s="15">
        <v>33</v>
      </c>
      <c r="X372" s="15">
        <v>33</v>
      </c>
      <c r="Y372" s="15">
        <v>33</v>
      </c>
      <c r="Z372" s="15">
        <v>33</v>
      </c>
      <c r="AA372" s="15">
        <v>33</v>
      </c>
      <c r="AB372" s="15">
        <v>32</v>
      </c>
      <c r="AC372" s="15">
        <v>32</v>
      </c>
      <c r="AD372" s="15">
        <v>12</v>
      </c>
      <c r="AE372" s="15">
        <v>12</v>
      </c>
      <c r="AF372" s="15">
        <v>12</v>
      </c>
      <c r="AG372" s="15">
        <v>12</v>
      </c>
      <c r="AH372" s="15">
        <v>12</v>
      </c>
      <c r="AI372" s="15">
        <v>12</v>
      </c>
      <c r="AJ372" s="15">
        <v>12</v>
      </c>
      <c r="AK372" s="15">
        <v>12</v>
      </c>
      <c r="AL372" s="15">
        <v>12</v>
      </c>
      <c r="AM372" s="15">
        <v>12</v>
      </c>
      <c r="AN372" s="15">
        <v>12</v>
      </c>
      <c r="AO372" s="15">
        <v>12</v>
      </c>
      <c r="AP372" s="15">
        <v>12</v>
      </c>
      <c r="AQ372" s="15">
        <v>12</v>
      </c>
      <c r="AR372" s="15">
        <v>12</v>
      </c>
      <c r="AS372" s="15">
        <v>12</v>
      </c>
      <c r="AT372" s="15">
        <v>12</v>
      </c>
      <c r="AU372" s="15">
        <v>12</v>
      </c>
      <c r="AV372" s="15">
        <v>11.5</v>
      </c>
      <c r="AW372" s="15">
        <v>11.5</v>
      </c>
    </row>
    <row r="373" spans="1:49">
      <c r="A373" s="88" t="s">
        <v>435</v>
      </c>
      <c r="B373" s="15" t="s">
        <v>3429</v>
      </c>
      <c r="C373" s="15">
        <v>3350</v>
      </c>
      <c r="D373" s="15">
        <v>280</v>
      </c>
      <c r="E373" s="15">
        <v>4</v>
      </c>
      <c r="F373" s="15">
        <v>5.2</v>
      </c>
      <c r="G373" s="15">
        <v>68</v>
      </c>
      <c r="H373" s="15">
        <v>2337</v>
      </c>
      <c r="I373" s="15" t="s">
        <v>3057</v>
      </c>
      <c r="J373" s="15">
        <v>45</v>
      </c>
      <c r="K373" s="15">
        <v>45</v>
      </c>
      <c r="L373" s="15">
        <v>45</v>
      </c>
      <c r="M373" s="15">
        <v>45</v>
      </c>
      <c r="N373" s="15">
        <v>45</v>
      </c>
      <c r="O373" s="15">
        <v>45</v>
      </c>
      <c r="P373" s="15">
        <v>45</v>
      </c>
      <c r="Q373" s="15">
        <v>45</v>
      </c>
      <c r="R373" s="15">
        <v>45</v>
      </c>
      <c r="S373" s="15">
        <v>45</v>
      </c>
      <c r="T373" s="15">
        <v>45</v>
      </c>
      <c r="U373" s="15">
        <v>45</v>
      </c>
      <c r="V373" s="15">
        <v>45</v>
      </c>
      <c r="W373" s="15">
        <v>44</v>
      </c>
      <c r="X373" s="15">
        <v>44</v>
      </c>
      <c r="Y373" s="15">
        <v>44</v>
      </c>
      <c r="Z373" s="15">
        <v>44</v>
      </c>
      <c r="AA373" s="15">
        <v>44</v>
      </c>
      <c r="AB373" s="15">
        <v>44</v>
      </c>
      <c r="AC373" s="15">
        <v>44</v>
      </c>
      <c r="AD373" s="15">
        <v>16</v>
      </c>
      <c r="AE373" s="15">
        <v>16</v>
      </c>
      <c r="AF373" s="15">
        <v>16</v>
      </c>
      <c r="AG373" s="15">
        <v>16</v>
      </c>
      <c r="AH373" s="15">
        <v>16</v>
      </c>
      <c r="AI373" s="15">
        <v>16</v>
      </c>
      <c r="AJ373" s="15">
        <v>16</v>
      </c>
      <c r="AK373" s="15">
        <v>16</v>
      </c>
      <c r="AL373" s="15">
        <v>16</v>
      </c>
      <c r="AM373" s="15">
        <v>16</v>
      </c>
      <c r="AN373" s="15">
        <v>16</v>
      </c>
      <c r="AO373" s="15">
        <v>16</v>
      </c>
      <c r="AP373" s="15">
        <v>16</v>
      </c>
      <c r="AQ373" s="15">
        <v>16</v>
      </c>
      <c r="AR373" s="15">
        <v>16</v>
      </c>
      <c r="AS373" s="15">
        <v>16</v>
      </c>
      <c r="AT373" s="15">
        <v>16</v>
      </c>
      <c r="AU373" s="15">
        <v>16</v>
      </c>
      <c r="AV373" s="15">
        <v>16</v>
      </c>
      <c r="AW373" s="15">
        <v>16</v>
      </c>
    </row>
    <row r="374" spans="1:49">
      <c r="A374" s="88" t="s">
        <v>435</v>
      </c>
      <c r="B374" s="15" t="s">
        <v>3430</v>
      </c>
      <c r="C374" s="15">
        <v>5850</v>
      </c>
      <c r="D374" s="15">
        <v>400</v>
      </c>
      <c r="E374" s="15">
        <v>5</v>
      </c>
      <c r="F374" s="15">
        <v>12.9</v>
      </c>
      <c r="G374" s="15">
        <v>139</v>
      </c>
      <c r="H374" s="15">
        <v>2370</v>
      </c>
      <c r="I374" s="15" t="s">
        <v>3101</v>
      </c>
      <c r="J374" s="15">
        <v>74</v>
      </c>
      <c r="K374" s="15">
        <v>74</v>
      </c>
      <c r="L374" s="15">
        <v>74</v>
      </c>
      <c r="M374" s="15">
        <v>73</v>
      </c>
      <c r="N374" s="15">
        <v>73</v>
      </c>
      <c r="O374" s="15">
        <v>73</v>
      </c>
      <c r="P374" s="15">
        <v>73</v>
      </c>
      <c r="Q374" s="15">
        <v>73</v>
      </c>
      <c r="R374" s="15">
        <v>73</v>
      </c>
      <c r="S374" s="15">
        <v>72</v>
      </c>
      <c r="T374" s="15">
        <v>72</v>
      </c>
      <c r="U374" s="15">
        <v>72</v>
      </c>
      <c r="V374" s="15">
        <v>72</v>
      </c>
      <c r="W374" s="15">
        <v>72</v>
      </c>
      <c r="X374" s="15">
        <v>71</v>
      </c>
      <c r="Y374" s="15">
        <v>71</v>
      </c>
      <c r="Z374" s="15">
        <v>71</v>
      </c>
      <c r="AA374" s="15">
        <v>71</v>
      </c>
      <c r="AB374" s="15">
        <v>71</v>
      </c>
      <c r="AC374" s="15">
        <v>70</v>
      </c>
      <c r="AD374" s="15">
        <v>21</v>
      </c>
      <c r="AE374" s="15">
        <v>21</v>
      </c>
      <c r="AF374" s="15">
        <v>21</v>
      </c>
      <c r="AG374" s="15">
        <v>21</v>
      </c>
      <c r="AH374" s="15">
        <v>21</v>
      </c>
      <c r="AI374" s="15">
        <v>21</v>
      </c>
      <c r="AJ374" s="15">
        <v>21</v>
      </c>
      <c r="AK374" s="15">
        <v>21</v>
      </c>
      <c r="AL374" s="15">
        <v>21</v>
      </c>
      <c r="AM374" s="15">
        <v>20.5</v>
      </c>
      <c r="AN374" s="15">
        <v>20.5</v>
      </c>
      <c r="AO374" s="15">
        <v>20.5</v>
      </c>
      <c r="AP374" s="15">
        <v>20.5</v>
      </c>
      <c r="AQ374" s="15">
        <v>20.5</v>
      </c>
      <c r="AR374" s="15">
        <v>20</v>
      </c>
      <c r="AS374" s="15">
        <v>20</v>
      </c>
      <c r="AT374" s="15">
        <v>20</v>
      </c>
      <c r="AU374" s="15">
        <v>20</v>
      </c>
      <c r="AV374" s="15">
        <v>20</v>
      </c>
      <c r="AW374" s="15">
        <v>20</v>
      </c>
    </row>
    <row r="375" spans="1:49">
      <c r="A375" s="88" t="s">
        <v>435</v>
      </c>
      <c r="B375" s="15" t="s">
        <v>3431</v>
      </c>
      <c r="C375" s="15">
        <v>6280</v>
      </c>
      <c r="D375" s="15">
        <v>400</v>
      </c>
      <c r="E375" s="15">
        <v>5</v>
      </c>
      <c r="F375" s="15">
        <v>14.5</v>
      </c>
      <c r="G375" s="15">
        <v>147</v>
      </c>
      <c r="H375" s="15">
        <v>2372</v>
      </c>
      <c r="I375" s="15" t="s">
        <v>3101</v>
      </c>
      <c r="J375" s="15">
        <v>78</v>
      </c>
      <c r="K375" s="15">
        <v>78</v>
      </c>
      <c r="L375" s="15">
        <v>78</v>
      </c>
      <c r="M375" s="15">
        <v>77</v>
      </c>
      <c r="N375" s="15">
        <v>77</v>
      </c>
      <c r="O375" s="15">
        <v>77</v>
      </c>
      <c r="P375" s="15">
        <v>77</v>
      </c>
      <c r="Q375" s="15">
        <v>77</v>
      </c>
      <c r="R375" s="15">
        <v>76</v>
      </c>
      <c r="S375" s="15">
        <v>76</v>
      </c>
      <c r="T375" s="15">
        <v>76</v>
      </c>
      <c r="U375" s="15">
        <v>76</v>
      </c>
      <c r="V375" s="15">
        <v>76</v>
      </c>
      <c r="W375" s="15">
        <v>75</v>
      </c>
      <c r="X375" s="15">
        <v>75</v>
      </c>
      <c r="Y375" s="15">
        <v>75</v>
      </c>
      <c r="Z375" s="15">
        <v>75</v>
      </c>
      <c r="AA375" s="15">
        <v>75</v>
      </c>
      <c r="AB375" s="15">
        <v>74</v>
      </c>
      <c r="AC375" s="15">
        <v>74</v>
      </c>
      <c r="AD375" s="15">
        <v>22</v>
      </c>
      <c r="AE375" s="15">
        <v>22</v>
      </c>
      <c r="AF375" s="15">
        <v>22</v>
      </c>
      <c r="AG375" s="15">
        <v>22</v>
      </c>
      <c r="AH375" s="15">
        <v>22</v>
      </c>
      <c r="AI375" s="15">
        <v>22</v>
      </c>
      <c r="AJ375" s="15">
        <v>22</v>
      </c>
      <c r="AK375" s="15">
        <v>22</v>
      </c>
      <c r="AL375" s="15">
        <v>22</v>
      </c>
      <c r="AM375" s="15">
        <v>22</v>
      </c>
      <c r="AN375" s="15">
        <v>22</v>
      </c>
      <c r="AO375" s="15">
        <v>22</v>
      </c>
      <c r="AP375" s="15">
        <v>22</v>
      </c>
      <c r="AQ375" s="15">
        <v>21.5</v>
      </c>
      <c r="AR375" s="15">
        <v>21.5</v>
      </c>
      <c r="AS375" s="15">
        <v>21.5</v>
      </c>
      <c r="AT375" s="15">
        <v>21.5</v>
      </c>
      <c r="AU375" s="15">
        <v>21.5</v>
      </c>
      <c r="AV375" s="15">
        <v>21</v>
      </c>
      <c r="AW375" s="15">
        <v>21</v>
      </c>
    </row>
    <row r="376" spans="1:49">
      <c r="A376" s="88" t="s">
        <v>435</v>
      </c>
      <c r="B376" s="15" t="s">
        <v>3432</v>
      </c>
      <c r="C376" s="15">
        <v>3240</v>
      </c>
      <c r="D376" s="15">
        <v>400</v>
      </c>
      <c r="E376" s="15">
        <v>3</v>
      </c>
      <c r="F376" s="15">
        <v>7.6</v>
      </c>
      <c r="G376" s="15">
        <v>84</v>
      </c>
      <c r="H376" s="15">
        <v>2376</v>
      </c>
      <c r="I376" s="15" t="s">
        <v>393</v>
      </c>
      <c r="J376" s="15">
        <v>74</v>
      </c>
      <c r="K376" s="15">
        <v>74</v>
      </c>
      <c r="L376" s="15">
        <v>74</v>
      </c>
      <c r="M376" s="15">
        <v>73</v>
      </c>
      <c r="N376" s="15">
        <v>73</v>
      </c>
      <c r="O376" s="15">
        <v>73</v>
      </c>
      <c r="P376" s="15">
        <v>73</v>
      </c>
      <c r="Q376" s="15">
        <v>73</v>
      </c>
      <c r="R376" s="15">
        <v>73</v>
      </c>
      <c r="S376" s="15">
        <v>72</v>
      </c>
      <c r="T376" s="15">
        <v>72</v>
      </c>
      <c r="U376" s="15">
        <v>72</v>
      </c>
      <c r="V376" s="15">
        <v>72</v>
      </c>
      <c r="W376" s="15">
        <v>72</v>
      </c>
      <c r="X376" s="15">
        <v>71</v>
      </c>
      <c r="Y376" s="15">
        <v>71</v>
      </c>
      <c r="Z376" s="15">
        <v>71</v>
      </c>
      <c r="AA376" s="15">
        <v>71</v>
      </c>
      <c r="AB376" s="15">
        <v>71</v>
      </c>
      <c r="AC376" s="15">
        <v>70</v>
      </c>
      <c r="AD376" s="15">
        <v>35</v>
      </c>
      <c r="AE376" s="15">
        <v>35</v>
      </c>
      <c r="AF376" s="15">
        <v>35</v>
      </c>
      <c r="AG376" s="15">
        <v>35</v>
      </c>
      <c r="AH376" s="15">
        <v>35</v>
      </c>
      <c r="AI376" s="15">
        <v>35</v>
      </c>
      <c r="AJ376" s="15">
        <v>35</v>
      </c>
      <c r="AK376" s="15">
        <v>35</v>
      </c>
      <c r="AL376" s="15">
        <v>35</v>
      </c>
      <c r="AM376" s="15">
        <v>34</v>
      </c>
      <c r="AN376" s="15">
        <v>34</v>
      </c>
      <c r="AO376" s="15">
        <v>34</v>
      </c>
      <c r="AP376" s="15">
        <v>34</v>
      </c>
      <c r="AQ376" s="15">
        <v>34</v>
      </c>
      <c r="AR376" s="15">
        <v>34</v>
      </c>
      <c r="AS376" s="15">
        <v>34</v>
      </c>
      <c r="AT376" s="15">
        <v>34</v>
      </c>
      <c r="AU376" s="15">
        <v>34</v>
      </c>
      <c r="AV376" s="15">
        <v>34</v>
      </c>
      <c r="AW376" s="15">
        <v>33.5</v>
      </c>
    </row>
    <row r="377" spans="1:49">
      <c r="A377" s="15" t="s">
        <v>426</v>
      </c>
      <c r="B377" s="15" t="s">
        <v>3433</v>
      </c>
      <c r="C377" s="15">
        <v>165</v>
      </c>
      <c r="D377" s="15">
        <v>2</v>
      </c>
      <c r="E377" s="15">
        <v>0.5</v>
      </c>
      <c r="F377" s="15">
        <v>1</v>
      </c>
      <c r="G377" s="15">
        <v>2</v>
      </c>
      <c r="H377" s="15">
        <v>2160</v>
      </c>
      <c r="I377" s="15" t="s">
        <v>399</v>
      </c>
      <c r="J377" s="15">
        <v>9</v>
      </c>
      <c r="K377" s="15">
        <v>7</v>
      </c>
      <c r="L377" s="15">
        <v>5</v>
      </c>
      <c r="M377" s="15">
        <v>3</v>
      </c>
      <c r="N377" s="15">
        <v>1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5">
        <v>0</v>
      </c>
      <c r="AA377" s="15">
        <v>0</v>
      </c>
      <c r="AB377" s="15">
        <v>0</v>
      </c>
      <c r="AC377" s="15">
        <v>0</v>
      </c>
      <c r="AD377" s="12">
        <v>26</v>
      </c>
      <c r="AE377" s="12">
        <v>20</v>
      </c>
      <c r="AF377" s="12">
        <v>14</v>
      </c>
      <c r="AG377" s="12">
        <v>8.5</v>
      </c>
      <c r="AH377" s="12">
        <v>3</v>
      </c>
      <c r="AI377" s="45">
        <v>0</v>
      </c>
      <c r="AJ377" s="45">
        <v>0</v>
      </c>
      <c r="AK377" s="15">
        <v>0</v>
      </c>
      <c r="AL377" s="15">
        <v>0</v>
      </c>
      <c r="AM377" s="15">
        <v>0</v>
      </c>
      <c r="AN377" s="15">
        <v>0</v>
      </c>
      <c r="AO377" s="15">
        <v>0</v>
      </c>
      <c r="AP377" s="15">
        <v>0</v>
      </c>
      <c r="AQ377" s="15">
        <v>0</v>
      </c>
      <c r="AR377" s="15">
        <v>0</v>
      </c>
      <c r="AS377" s="15">
        <v>0</v>
      </c>
      <c r="AT377" s="15">
        <v>0</v>
      </c>
      <c r="AU377" s="15">
        <v>0</v>
      </c>
      <c r="AV377" s="15">
        <v>0</v>
      </c>
      <c r="AW377" s="15">
        <v>0</v>
      </c>
    </row>
    <row r="378" spans="1:49">
      <c r="A378" s="45" t="s">
        <v>426</v>
      </c>
      <c r="B378" s="15" t="s">
        <v>3434</v>
      </c>
      <c r="C378" s="15">
        <v>290</v>
      </c>
      <c r="D378" s="15">
        <v>2</v>
      </c>
      <c r="E378" s="15">
        <v>0.5</v>
      </c>
      <c r="F378" s="15">
        <v>2</v>
      </c>
      <c r="G378" s="15">
        <v>3</v>
      </c>
      <c r="H378" s="15">
        <v>2160</v>
      </c>
      <c r="I378" s="15" t="s">
        <v>399</v>
      </c>
      <c r="J378" s="45">
        <v>11</v>
      </c>
      <c r="K378" s="45">
        <v>9</v>
      </c>
      <c r="L378" s="45">
        <v>7</v>
      </c>
      <c r="M378" s="45">
        <v>5</v>
      </c>
      <c r="N378" s="45">
        <v>3</v>
      </c>
      <c r="O378" s="45">
        <v>2</v>
      </c>
      <c r="P378" s="45">
        <v>1</v>
      </c>
      <c r="Q378" s="45">
        <v>0</v>
      </c>
      <c r="R378" s="45">
        <v>0</v>
      </c>
      <c r="S378" s="45">
        <v>0</v>
      </c>
      <c r="T378" s="45">
        <v>0</v>
      </c>
      <c r="U378" s="45">
        <v>0</v>
      </c>
      <c r="V378" s="45">
        <v>0</v>
      </c>
      <c r="W378" s="45">
        <v>0</v>
      </c>
      <c r="X378" s="45">
        <v>0</v>
      </c>
      <c r="Y378" s="45">
        <v>0</v>
      </c>
      <c r="Z378" s="45">
        <v>0</v>
      </c>
      <c r="AA378" s="45">
        <v>0</v>
      </c>
      <c r="AB378" s="45">
        <v>0</v>
      </c>
      <c r="AC378" s="45">
        <v>0</v>
      </c>
      <c r="AD378" s="12">
        <v>31.5</v>
      </c>
      <c r="AE378" s="12">
        <v>26</v>
      </c>
      <c r="AF378" s="12">
        <v>20</v>
      </c>
      <c r="AG378" s="12">
        <v>14</v>
      </c>
      <c r="AH378" s="12">
        <v>8.5</v>
      </c>
      <c r="AI378" s="12">
        <v>6</v>
      </c>
      <c r="AJ378" s="12">
        <v>3</v>
      </c>
      <c r="AK378" s="45">
        <v>0</v>
      </c>
      <c r="AL378" s="45">
        <v>0</v>
      </c>
      <c r="AM378" s="45">
        <v>0</v>
      </c>
      <c r="AN378" s="45">
        <v>0</v>
      </c>
      <c r="AO378" s="45">
        <v>0</v>
      </c>
      <c r="AP378" s="45">
        <v>0</v>
      </c>
      <c r="AQ378" s="45">
        <v>0</v>
      </c>
      <c r="AR378" s="45">
        <v>0</v>
      </c>
      <c r="AS378" s="45">
        <v>0</v>
      </c>
      <c r="AT378" s="45">
        <v>0</v>
      </c>
      <c r="AU378" s="45">
        <v>0</v>
      </c>
      <c r="AV378" s="45">
        <v>0</v>
      </c>
      <c r="AW378" s="45">
        <v>0</v>
      </c>
    </row>
    <row r="379" spans="1:49">
      <c r="A379" s="45" t="s">
        <v>426</v>
      </c>
      <c r="B379" s="15" t="s">
        <v>3435</v>
      </c>
      <c r="C379" s="15">
        <v>355</v>
      </c>
      <c r="D379" s="15">
        <v>2</v>
      </c>
      <c r="E379" s="15">
        <v>0.5</v>
      </c>
      <c r="F379" s="15">
        <v>2.2000000000000002</v>
      </c>
      <c r="G379" s="15">
        <v>4</v>
      </c>
      <c r="H379" s="15">
        <v>2174</v>
      </c>
      <c r="I379" s="15" t="s">
        <v>399</v>
      </c>
      <c r="J379" s="45">
        <v>13</v>
      </c>
      <c r="K379" s="45">
        <v>12</v>
      </c>
      <c r="L379" s="45">
        <v>10</v>
      </c>
      <c r="M379" s="45">
        <v>9</v>
      </c>
      <c r="N379" s="45">
        <v>8</v>
      </c>
      <c r="O379" s="45">
        <v>7</v>
      </c>
      <c r="P379" s="45">
        <v>5</v>
      </c>
      <c r="Q379" s="45">
        <v>3</v>
      </c>
      <c r="R379" s="45">
        <v>1</v>
      </c>
      <c r="S379" s="45">
        <v>0</v>
      </c>
      <c r="T379" s="45">
        <v>0</v>
      </c>
      <c r="U379" s="45">
        <v>0</v>
      </c>
      <c r="V379" s="45">
        <v>0</v>
      </c>
      <c r="W379" s="45">
        <v>0</v>
      </c>
      <c r="X379" s="45">
        <v>0</v>
      </c>
      <c r="Y379" s="45">
        <v>0</v>
      </c>
      <c r="Z379" s="45">
        <v>0</v>
      </c>
      <c r="AA379" s="45">
        <v>0</v>
      </c>
      <c r="AB379" s="45">
        <v>0</v>
      </c>
      <c r="AC379" s="45">
        <v>0</v>
      </c>
      <c r="AD379" s="12">
        <v>37</v>
      </c>
      <c r="AE379" s="12">
        <v>34</v>
      </c>
      <c r="AF379" s="12">
        <v>28.5</v>
      </c>
      <c r="AG379" s="12">
        <v>26</v>
      </c>
      <c r="AH379" s="12">
        <v>23</v>
      </c>
      <c r="AI379" s="12">
        <v>20</v>
      </c>
      <c r="AJ379" s="12">
        <v>14</v>
      </c>
      <c r="AK379" s="12">
        <v>8.5</v>
      </c>
      <c r="AL379" s="12">
        <v>3</v>
      </c>
      <c r="AM379" s="45">
        <v>0</v>
      </c>
      <c r="AN379" s="45">
        <v>0</v>
      </c>
      <c r="AO379" s="45">
        <v>0</v>
      </c>
      <c r="AP379" s="45">
        <v>0</v>
      </c>
      <c r="AQ379" s="45">
        <v>0</v>
      </c>
      <c r="AR379" s="45">
        <v>0</v>
      </c>
      <c r="AS379" s="45">
        <v>0</v>
      </c>
      <c r="AT379" s="45">
        <v>0</v>
      </c>
      <c r="AU379" s="45">
        <v>0</v>
      </c>
      <c r="AV379" s="45">
        <v>0</v>
      </c>
      <c r="AW379" s="45">
        <v>0</v>
      </c>
    </row>
    <row r="380" spans="1:49">
      <c r="A380" s="45" t="s">
        <v>426</v>
      </c>
      <c r="B380" s="15" t="s">
        <v>3436</v>
      </c>
      <c r="C380" s="15">
        <v>505</v>
      </c>
      <c r="D380" s="15">
        <v>5</v>
      </c>
      <c r="E380" s="15">
        <v>0.5</v>
      </c>
      <c r="F380" s="15">
        <v>2.5</v>
      </c>
      <c r="G380" s="15">
        <v>6</v>
      </c>
      <c r="H380" s="15">
        <v>2190</v>
      </c>
      <c r="I380" s="15" t="s">
        <v>399</v>
      </c>
      <c r="J380" s="45">
        <v>13</v>
      </c>
      <c r="K380" s="45">
        <v>12</v>
      </c>
      <c r="L380" s="45">
        <v>11</v>
      </c>
      <c r="M380" s="45">
        <v>10</v>
      </c>
      <c r="N380" s="45">
        <v>9</v>
      </c>
      <c r="O380" s="45">
        <v>8</v>
      </c>
      <c r="P380" s="45">
        <v>6</v>
      </c>
      <c r="Q380" s="45">
        <v>5</v>
      </c>
      <c r="R380" s="45">
        <v>3</v>
      </c>
      <c r="S380" s="45">
        <v>1</v>
      </c>
      <c r="T380" s="45">
        <v>0</v>
      </c>
      <c r="U380" s="45">
        <v>0</v>
      </c>
      <c r="V380" s="45">
        <v>0</v>
      </c>
      <c r="W380" s="45">
        <v>0</v>
      </c>
      <c r="X380" s="45">
        <v>0</v>
      </c>
      <c r="Y380" s="45">
        <v>0</v>
      </c>
      <c r="Z380" s="45">
        <v>0</v>
      </c>
      <c r="AA380" s="45">
        <v>0</v>
      </c>
      <c r="AB380" s="45">
        <v>0</v>
      </c>
      <c r="AC380" s="45">
        <v>0</v>
      </c>
      <c r="AD380" s="12">
        <v>37</v>
      </c>
      <c r="AE380" s="12">
        <v>34</v>
      </c>
      <c r="AF380" s="12">
        <v>31.5</v>
      </c>
      <c r="AG380" s="12">
        <v>28.5</v>
      </c>
      <c r="AH380" s="12">
        <v>26</v>
      </c>
      <c r="AI380" s="12">
        <v>23</v>
      </c>
      <c r="AJ380" s="12">
        <v>17</v>
      </c>
      <c r="AK380" s="12">
        <v>14</v>
      </c>
      <c r="AL380" s="12">
        <v>8.5</v>
      </c>
      <c r="AM380" s="12">
        <v>3</v>
      </c>
      <c r="AN380" s="45">
        <v>0</v>
      </c>
      <c r="AO380" s="45">
        <v>0</v>
      </c>
      <c r="AP380" s="45">
        <v>0</v>
      </c>
      <c r="AQ380" s="45">
        <v>0</v>
      </c>
      <c r="AR380" s="45">
        <v>0</v>
      </c>
      <c r="AS380" s="45">
        <v>0</v>
      </c>
      <c r="AT380" s="45">
        <v>0</v>
      </c>
      <c r="AU380" s="45">
        <v>0</v>
      </c>
      <c r="AV380" s="45">
        <v>0</v>
      </c>
      <c r="AW380" s="45">
        <v>0</v>
      </c>
    </row>
    <row r="381" spans="1:49">
      <c r="A381" s="45" t="s">
        <v>426</v>
      </c>
      <c r="B381" s="15" t="s">
        <v>3437</v>
      </c>
      <c r="C381" s="15">
        <v>715</v>
      </c>
      <c r="D381" s="15">
        <v>5</v>
      </c>
      <c r="E381" s="15">
        <v>0.5</v>
      </c>
      <c r="F381" s="15">
        <v>2.8</v>
      </c>
      <c r="G381" s="15">
        <v>7</v>
      </c>
      <c r="H381" s="15">
        <v>2204</v>
      </c>
      <c r="I381" s="15" t="s">
        <v>399</v>
      </c>
      <c r="J381" s="45">
        <v>13</v>
      </c>
      <c r="K381" s="45">
        <v>13</v>
      </c>
      <c r="L381" s="45">
        <v>11</v>
      </c>
      <c r="M381" s="45">
        <v>9</v>
      </c>
      <c r="N381" s="45">
        <v>8</v>
      </c>
      <c r="O381" s="45">
        <v>8</v>
      </c>
      <c r="P381" s="45">
        <v>7</v>
      </c>
      <c r="Q381" s="45">
        <v>6</v>
      </c>
      <c r="R381" s="45">
        <v>5</v>
      </c>
      <c r="S381" s="45">
        <v>3</v>
      </c>
      <c r="T381" s="45">
        <v>2</v>
      </c>
      <c r="U381" s="45">
        <v>1</v>
      </c>
      <c r="V381" s="45">
        <v>0</v>
      </c>
      <c r="W381" s="45">
        <v>0</v>
      </c>
      <c r="X381" s="45">
        <v>0</v>
      </c>
      <c r="Y381" s="45">
        <v>0</v>
      </c>
      <c r="Z381" s="45">
        <v>0</v>
      </c>
      <c r="AA381" s="45">
        <v>0</v>
      </c>
      <c r="AB381" s="45">
        <v>0</v>
      </c>
      <c r="AC381" s="45">
        <v>0</v>
      </c>
      <c r="AD381" s="12">
        <v>37</v>
      </c>
      <c r="AE381" s="12">
        <v>37</v>
      </c>
      <c r="AF381" s="12">
        <v>31.5</v>
      </c>
      <c r="AG381" s="12">
        <v>26</v>
      </c>
      <c r="AH381" s="12">
        <v>23</v>
      </c>
      <c r="AI381" s="12">
        <v>23</v>
      </c>
      <c r="AJ381" s="12">
        <v>20</v>
      </c>
      <c r="AK381" s="12">
        <v>17</v>
      </c>
      <c r="AL381" s="12">
        <v>14</v>
      </c>
      <c r="AM381" s="12">
        <v>8.5</v>
      </c>
      <c r="AN381" s="12">
        <v>6</v>
      </c>
      <c r="AO381" s="12">
        <v>3</v>
      </c>
      <c r="AP381" s="45">
        <v>0</v>
      </c>
      <c r="AQ381" s="45">
        <v>0</v>
      </c>
      <c r="AR381" s="45">
        <v>0</v>
      </c>
      <c r="AS381" s="45">
        <v>0</v>
      </c>
      <c r="AT381" s="45">
        <v>0</v>
      </c>
      <c r="AU381" s="45">
        <v>0</v>
      </c>
      <c r="AV381" s="45">
        <v>0</v>
      </c>
      <c r="AW381" s="45">
        <v>0</v>
      </c>
    </row>
    <row r="382" spans="1:49">
      <c r="A382" s="45" t="s">
        <v>426</v>
      </c>
      <c r="B382" s="15" t="s">
        <v>3438</v>
      </c>
      <c r="C382" s="15">
        <v>50</v>
      </c>
      <c r="D382" s="15">
        <v>2</v>
      </c>
      <c r="E382" s="15">
        <v>0.5</v>
      </c>
      <c r="F382" s="15">
        <v>0.5</v>
      </c>
      <c r="G382" s="15">
        <v>1</v>
      </c>
      <c r="H382" s="15">
        <v>2220</v>
      </c>
      <c r="I382" s="15" t="s">
        <v>399</v>
      </c>
      <c r="J382" s="45">
        <v>3</v>
      </c>
      <c r="K382" s="45">
        <v>1</v>
      </c>
      <c r="L382" s="45">
        <v>0</v>
      </c>
      <c r="M382" s="45">
        <v>0</v>
      </c>
      <c r="N382" s="45">
        <v>0</v>
      </c>
      <c r="O382" s="45">
        <v>0</v>
      </c>
      <c r="P382" s="45">
        <v>0</v>
      </c>
      <c r="Q382" s="45">
        <v>0</v>
      </c>
      <c r="R382" s="45">
        <v>0</v>
      </c>
      <c r="S382" s="45">
        <v>0</v>
      </c>
      <c r="T382" s="45">
        <v>0</v>
      </c>
      <c r="U382" s="45">
        <v>0</v>
      </c>
      <c r="V382" s="45">
        <v>0</v>
      </c>
      <c r="W382" s="45">
        <v>0</v>
      </c>
      <c r="X382" s="45">
        <v>0</v>
      </c>
      <c r="Y382" s="45">
        <v>0</v>
      </c>
      <c r="Z382" s="45">
        <v>0</v>
      </c>
      <c r="AA382" s="45">
        <v>0</v>
      </c>
      <c r="AB382" s="45">
        <v>0</v>
      </c>
      <c r="AC382" s="45">
        <v>0</v>
      </c>
      <c r="AD382" s="12">
        <v>8.5</v>
      </c>
      <c r="AE382" s="12">
        <v>3</v>
      </c>
      <c r="AF382" s="45">
        <v>0</v>
      </c>
      <c r="AG382" s="45">
        <v>0</v>
      </c>
      <c r="AH382" s="45">
        <v>0</v>
      </c>
      <c r="AI382" s="45">
        <v>0</v>
      </c>
      <c r="AJ382" s="45">
        <v>0</v>
      </c>
      <c r="AK382" s="45">
        <v>0</v>
      </c>
      <c r="AL382" s="45">
        <v>0</v>
      </c>
      <c r="AM382" s="45">
        <v>0</v>
      </c>
      <c r="AN382" s="45">
        <v>0</v>
      </c>
      <c r="AO382" s="45">
        <v>0</v>
      </c>
      <c r="AP382" s="45">
        <v>0</v>
      </c>
      <c r="AQ382" s="45">
        <v>0</v>
      </c>
      <c r="AR382" s="45">
        <v>0</v>
      </c>
      <c r="AS382" s="45">
        <v>0</v>
      </c>
      <c r="AT382" s="45">
        <v>0</v>
      </c>
      <c r="AU382" s="45">
        <v>0</v>
      </c>
      <c r="AV382" s="45">
        <v>0</v>
      </c>
      <c r="AW382" s="45">
        <v>0</v>
      </c>
    </row>
    <row r="383" spans="1:49">
      <c r="A383" s="45" t="s">
        <v>426</v>
      </c>
      <c r="B383" s="15" t="s">
        <v>3439</v>
      </c>
      <c r="C383" s="15">
        <v>850</v>
      </c>
      <c r="D383" s="15">
        <v>10</v>
      </c>
      <c r="E383" s="15">
        <v>0.5</v>
      </c>
      <c r="F383" s="15">
        <v>3.2</v>
      </c>
      <c r="G383" s="15">
        <v>9.1999999999999993</v>
      </c>
      <c r="H383" s="15">
        <v>2166</v>
      </c>
      <c r="I383" s="15" t="s">
        <v>399</v>
      </c>
      <c r="J383" s="45">
        <v>11</v>
      </c>
      <c r="K383" s="45">
        <v>9</v>
      </c>
      <c r="L383" s="45">
        <v>7</v>
      </c>
      <c r="M383" s="45">
        <v>5</v>
      </c>
      <c r="N383" s="45">
        <v>3</v>
      </c>
      <c r="O383" s="45">
        <v>3</v>
      </c>
      <c r="P383" s="45">
        <v>3</v>
      </c>
      <c r="Q383" s="45">
        <v>3</v>
      </c>
      <c r="R383" s="45">
        <v>3</v>
      </c>
      <c r="S383" s="45">
        <v>3</v>
      </c>
      <c r="T383" s="45">
        <v>3</v>
      </c>
      <c r="U383" s="45">
        <v>3</v>
      </c>
      <c r="V383" s="45">
        <v>3</v>
      </c>
      <c r="W383" s="45">
        <v>3</v>
      </c>
      <c r="X383" s="45">
        <v>3</v>
      </c>
      <c r="Y383" s="45">
        <v>3</v>
      </c>
      <c r="Z383" s="45">
        <v>3</v>
      </c>
      <c r="AA383" s="45">
        <v>3</v>
      </c>
      <c r="AB383" s="45">
        <v>3</v>
      </c>
      <c r="AC383" s="45">
        <v>3</v>
      </c>
      <c r="AD383" s="12">
        <v>31.5</v>
      </c>
      <c r="AE383" s="12">
        <v>26</v>
      </c>
      <c r="AF383" s="12">
        <v>20</v>
      </c>
      <c r="AG383" s="12">
        <v>14</v>
      </c>
      <c r="AH383" s="12">
        <v>8.5</v>
      </c>
      <c r="AI383" s="12">
        <v>8.5</v>
      </c>
      <c r="AJ383" s="12">
        <v>8.5</v>
      </c>
      <c r="AK383" s="12">
        <v>8.5</v>
      </c>
      <c r="AL383" s="12">
        <v>8.5</v>
      </c>
      <c r="AM383" s="12">
        <v>8.5</v>
      </c>
      <c r="AN383" s="12">
        <v>8.5</v>
      </c>
      <c r="AO383" s="12">
        <v>8.5</v>
      </c>
      <c r="AP383" s="12">
        <v>8.5</v>
      </c>
      <c r="AQ383" s="12">
        <v>8.5</v>
      </c>
      <c r="AR383" s="12">
        <v>8.5</v>
      </c>
      <c r="AS383" s="12">
        <v>8.5</v>
      </c>
      <c r="AT383" s="12">
        <v>8.5</v>
      </c>
      <c r="AU383" s="12">
        <v>8.5</v>
      </c>
      <c r="AV383" s="12">
        <v>8.5</v>
      </c>
      <c r="AW383" s="12">
        <v>8.5</v>
      </c>
    </row>
    <row r="384" spans="1:49">
      <c r="A384" s="15" t="s">
        <v>3480</v>
      </c>
      <c r="B384" s="15" t="s">
        <v>3440</v>
      </c>
      <c r="C384" s="15">
        <v>3150</v>
      </c>
      <c r="D384" s="15">
        <v>0</v>
      </c>
      <c r="E384" s="15">
        <v>1</v>
      </c>
      <c r="F384" s="15">
        <v>3.1</v>
      </c>
      <c r="G384" s="15">
        <v>103</v>
      </c>
      <c r="H384" s="15">
        <v>2230</v>
      </c>
      <c r="I384" s="15" t="s">
        <v>397</v>
      </c>
      <c r="J384" s="15">
        <v>10</v>
      </c>
      <c r="K384" s="15">
        <v>10</v>
      </c>
      <c r="L384" s="15">
        <v>10</v>
      </c>
      <c r="M384" s="15">
        <v>10</v>
      </c>
      <c r="N384" s="15">
        <v>10</v>
      </c>
      <c r="O384" s="15">
        <v>10</v>
      </c>
      <c r="P384" s="15">
        <v>10</v>
      </c>
      <c r="Q384" s="15">
        <v>10</v>
      </c>
      <c r="R384" s="15">
        <v>10</v>
      </c>
      <c r="S384" s="15">
        <v>10</v>
      </c>
      <c r="T384" s="15">
        <v>10</v>
      </c>
      <c r="U384" s="15">
        <v>10</v>
      </c>
      <c r="V384" s="15">
        <v>10</v>
      </c>
      <c r="W384" s="15">
        <v>10</v>
      </c>
      <c r="X384" s="15">
        <v>10</v>
      </c>
      <c r="Y384" s="15">
        <v>10</v>
      </c>
      <c r="Z384" s="15">
        <v>10</v>
      </c>
      <c r="AA384" s="15">
        <v>10</v>
      </c>
      <c r="AB384" s="15">
        <v>10</v>
      </c>
      <c r="AC384" s="15">
        <v>10</v>
      </c>
      <c r="AD384" s="15">
        <v>14</v>
      </c>
      <c r="AE384" s="15">
        <v>14</v>
      </c>
      <c r="AF384" s="15">
        <v>14</v>
      </c>
      <c r="AG384" s="15">
        <v>14</v>
      </c>
      <c r="AH384" s="15">
        <v>14</v>
      </c>
      <c r="AI384" s="15">
        <v>14</v>
      </c>
      <c r="AJ384" s="15">
        <v>14</v>
      </c>
      <c r="AK384" s="15">
        <v>14</v>
      </c>
      <c r="AL384" s="15">
        <v>14</v>
      </c>
      <c r="AM384" s="15">
        <v>14</v>
      </c>
      <c r="AN384" s="15">
        <v>14</v>
      </c>
      <c r="AO384" s="15">
        <v>14</v>
      </c>
      <c r="AP384" s="15">
        <v>14</v>
      </c>
      <c r="AQ384" s="15">
        <v>14</v>
      </c>
      <c r="AR384" s="15">
        <v>14</v>
      </c>
      <c r="AS384" s="15">
        <v>14</v>
      </c>
      <c r="AT384" s="15">
        <v>14</v>
      </c>
      <c r="AU384" s="15">
        <v>14</v>
      </c>
      <c r="AV384" s="15">
        <v>14</v>
      </c>
      <c r="AW384" s="15">
        <v>14</v>
      </c>
    </row>
    <row r="385" spans="1:49">
      <c r="A385" s="89" t="s">
        <v>3480</v>
      </c>
      <c r="B385" s="15" t="s">
        <v>3441</v>
      </c>
      <c r="C385" s="15">
        <v>4960</v>
      </c>
      <c r="D385" s="74">
        <v>0</v>
      </c>
      <c r="E385" s="15">
        <v>1</v>
      </c>
      <c r="F385" s="15">
        <v>5.7</v>
      </c>
      <c r="G385" s="15">
        <v>210</v>
      </c>
      <c r="H385" s="15">
        <v>2260</v>
      </c>
      <c r="I385" s="15" t="s">
        <v>397</v>
      </c>
      <c r="J385" s="15">
        <v>16</v>
      </c>
      <c r="K385" s="15">
        <v>16</v>
      </c>
      <c r="L385" s="15">
        <v>16</v>
      </c>
      <c r="M385" s="15">
        <v>16</v>
      </c>
      <c r="N385" s="15">
        <v>16</v>
      </c>
      <c r="O385" s="15">
        <v>16</v>
      </c>
      <c r="P385" s="15">
        <v>16</v>
      </c>
      <c r="Q385" s="15">
        <v>16</v>
      </c>
      <c r="R385" s="15">
        <v>16</v>
      </c>
      <c r="S385" s="15">
        <v>16</v>
      </c>
      <c r="T385" s="15">
        <v>16</v>
      </c>
      <c r="U385" s="15">
        <v>16</v>
      </c>
      <c r="V385" s="15">
        <v>16</v>
      </c>
      <c r="W385" s="15">
        <v>16</v>
      </c>
      <c r="X385" s="15">
        <v>16</v>
      </c>
      <c r="Y385" s="15">
        <v>16</v>
      </c>
      <c r="Z385" s="15">
        <v>16</v>
      </c>
      <c r="AA385" s="15">
        <v>16</v>
      </c>
      <c r="AB385" s="15">
        <v>16</v>
      </c>
      <c r="AC385" s="15">
        <v>16</v>
      </c>
      <c r="AD385" s="15">
        <v>23</v>
      </c>
      <c r="AE385" s="15">
        <v>23</v>
      </c>
      <c r="AF385" s="15">
        <v>23</v>
      </c>
      <c r="AG385" s="15">
        <v>23</v>
      </c>
      <c r="AH385" s="15">
        <v>23</v>
      </c>
      <c r="AI385" s="15">
        <v>23</v>
      </c>
      <c r="AJ385" s="15">
        <v>23</v>
      </c>
      <c r="AK385" s="15">
        <v>23</v>
      </c>
      <c r="AL385" s="15">
        <v>23</v>
      </c>
      <c r="AM385" s="15">
        <v>23</v>
      </c>
      <c r="AN385" s="15">
        <v>23</v>
      </c>
      <c r="AO385" s="15">
        <v>23</v>
      </c>
      <c r="AP385" s="15">
        <v>23</v>
      </c>
      <c r="AQ385" s="15">
        <v>23</v>
      </c>
      <c r="AR385" s="15">
        <v>23</v>
      </c>
      <c r="AS385" s="15">
        <v>23</v>
      </c>
      <c r="AT385" s="15">
        <v>23</v>
      </c>
      <c r="AU385" s="15">
        <v>23</v>
      </c>
      <c r="AV385" s="15">
        <v>23</v>
      </c>
      <c r="AW385" s="15">
        <v>23</v>
      </c>
    </row>
    <row r="386" spans="1:49">
      <c r="A386" s="89" t="s">
        <v>3480</v>
      </c>
      <c r="B386" s="15" t="s">
        <v>3442</v>
      </c>
      <c r="C386" s="15">
        <v>5380</v>
      </c>
      <c r="D386" s="74">
        <v>0</v>
      </c>
      <c r="E386" s="15">
        <v>2</v>
      </c>
      <c r="F386" s="15">
        <v>8.9</v>
      </c>
      <c r="G386" s="15">
        <v>351</v>
      </c>
      <c r="H386" s="15">
        <v>2287</v>
      </c>
      <c r="I386" s="15" t="s">
        <v>395</v>
      </c>
      <c r="J386" s="15">
        <v>25</v>
      </c>
      <c r="K386" s="15">
        <v>25</v>
      </c>
      <c r="L386" s="15">
        <v>25</v>
      </c>
      <c r="M386" s="15">
        <v>25</v>
      </c>
      <c r="N386" s="15">
        <v>25</v>
      </c>
      <c r="O386" s="15">
        <v>25</v>
      </c>
      <c r="P386" s="15">
        <v>25</v>
      </c>
      <c r="Q386" s="15">
        <v>25</v>
      </c>
      <c r="R386" s="15">
        <v>25</v>
      </c>
      <c r="S386" s="15">
        <v>25</v>
      </c>
      <c r="T386" s="15">
        <v>25</v>
      </c>
      <c r="U386" s="15">
        <v>25</v>
      </c>
      <c r="V386" s="15">
        <v>25</v>
      </c>
      <c r="W386" s="15">
        <v>25</v>
      </c>
      <c r="X386" s="15">
        <v>25</v>
      </c>
      <c r="Y386" s="15">
        <v>25</v>
      </c>
      <c r="Z386" s="15">
        <v>25</v>
      </c>
      <c r="AA386" s="15">
        <v>25</v>
      </c>
      <c r="AB386" s="15">
        <v>25</v>
      </c>
      <c r="AC386" s="15">
        <v>25</v>
      </c>
      <c r="AD386" s="15">
        <v>18</v>
      </c>
      <c r="AE386" s="15">
        <v>18</v>
      </c>
      <c r="AF386" s="15">
        <v>18</v>
      </c>
      <c r="AG386" s="15">
        <v>18</v>
      </c>
      <c r="AH386" s="15">
        <v>18</v>
      </c>
      <c r="AI386" s="15">
        <v>18</v>
      </c>
      <c r="AJ386" s="15">
        <v>18</v>
      </c>
      <c r="AK386" s="15">
        <v>18</v>
      </c>
      <c r="AL386" s="15">
        <v>18</v>
      </c>
      <c r="AM386" s="15">
        <v>18</v>
      </c>
      <c r="AN386" s="15">
        <v>18</v>
      </c>
      <c r="AO386" s="15">
        <v>18</v>
      </c>
      <c r="AP386" s="15">
        <v>18</v>
      </c>
      <c r="AQ386" s="15">
        <v>18</v>
      </c>
      <c r="AR386" s="15">
        <v>18</v>
      </c>
      <c r="AS386" s="15">
        <v>18</v>
      </c>
      <c r="AT386" s="15">
        <v>18</v>
      </c>
      <c r="AU386" s="15">
        <v>18</v>
      </c>
      <c r="AV386" s="15">
        <v>18</v>
      </c>
      <c r="AW386" s="15">
        <v>18</v>
      </c>
    </row>
    <row r="387" spans="1:49">
      <c r="A387" s="89" t="s">
        <v>3480</v>
      </c>
      <c r="B387" s="15" t="s">
        <v>3443</v>
      </c>
      <c r="C387" s="15">
        <v>9200</v>
      </c>
      <c r="D387" s="74">
        <v>0</v>
      </c>
      <c r="E387" s="15">
        <v>2</v>
      </c>
      <c r="F387" s="15">
        <v>11.6</v>
      </c>
      <c r="G387" s="15">
        <v>465</v>
      </c>
      <c r="H387" s="15">
        <v>2318</v>
      </c>
      <c r="I387" s="15" t="s">
        <v>395</v>
      </c>
      <c r="J387" s="15">
        <v>40</v>
      </c>
      <c r="K387" s="15">
        <v>40</v>
      </c>
      <c r="L387" s="15">
        <v>40</v>
      </c>
      <c r="M387" s="15">
        <v>40</v>
      </c>
      <c r="N387" s="15">
        <v>40</v>
      </c>
      <c r="O387" s="15">
        <v>40</v>
      </c>
      <c r="P387" s="15">
        <v>40</v>
      </c>
      <c r="Q387" s="15">
        <v>40</v>
      </c>
      <c r="R387" s="15">
        <v>40</v>
      </c>
      <c r="S387" s="15">
        <v>40</v>
      </c>
      <c r="T387" s="15">
        <v>40</v>
      </c>
      <c r="U387" s="15">
        <v>40</v>
      </c>
      <c r="V387" s="15">
        <v>40</v>
      </c>
      <c r="W387" s="15">
        <v>40</v>
      </c>
      <c r="X387" s="15">
        <v>40</v>
      </c>
      <c r="Y387" s="15">
        <v>40</v>
      </c>
      <c r="Z387" s="15">
        <v>40</v>
      </c>
      <c r="AA387" s="15">
        <v>40</v>
      </c>
      <c r="AB387" s="15">
        <v>40</v>
      </c>
      <c r="AC387" s="15">
        <v>40</v>
      </c>
      <c r="AD387" s="15">
        <v>28.5</v>
      </c>
      <c r="AE387" s="15">
        <v>28.5</v>
      </c>
      <c r="AF387" s="15">
        <v>28.5</v>
      </c>
      <c r="AG387" s="15">
        <v>28.5</v>
      </c>
      <c r="AH387" s="15">
        <v>28.5</v>
      </c>
      <c r="AI387" s="15">
        <v>28.5</v>
      </c>
      <c r="AJ387" s="15">
        <v>28.5</v>
      </c>
      <c r="AK387" s="15">
        <v>28.5</v>
      </c>
      <c r="AL387" s="15">
        <v>28.5</v>
      </c>
      <c r="AM387" s="15">
        <v>28.5</v>
      </c>
      <c r="AN387" s="15">
        <v>28.5</v>
      </c>
      <c r="AO387" s="15">
        <v>28.5</v>
      </c>
      <c r="AP387" s="15">
        <v>28.5</v>
      </c>
      <c r="AQ387" s="15">
        <v>28.5</v>
      </c>
      <c r="AR387" s="15">
        <v>28.5</v>
      </c>
      <c r="AS387" s="15">
        <v>28.5</v>
      </c>
      <c r="AT387" s="15">
        <v>28.5</v>
      </c>
      <c r="AU387" s="15">
        <v>28.5</v>
      </c>
      <c r="AV387" s="15">
        <v>28.5</v>
      </c>
      <c r="AW387" s="15">
        <v>28.5</v>
      </c>
    </row>
    <row r="388" spans="1:49">
      <c r="A388" s="89" t="s">
        <v>3480</v>
      </c>
      <c r="B388" s="15" t="s">
        <v>3444</v>
      </c>
      <c r="C388" s="15">
        <v>11500</v>
      </c>
      <c r="D388" s="74">
        <v>0</v>
      </c>
      <c r="E388" s="15">
        <v>3</v>
      </c>
      <c r="F388" s="15">
        <v>19.7</v>
      </c>
      <c r="G388" s="15">
        <v>592</v>
      </c>
      <c r="H388" s="15">
        <v>2363</v>
      </c>
      <c r="I388" s="15" t="s">
        <v>393</v>
      </c>
      <c r="J388" s="15">
        <v>90</v>
      </c>
      <c r="K388" s="15">
        <v>90</v>
      </c>
      <c r="L388" s="15">
        <v>90</v>
      </c>
      <c r="M388" s="15">
        <v>90</v>
      </c>
      <c r="N388" s="15">
        <v>90</v>
      </c>
      <c r="O388" s="15">
        <v>90</v>
      </c>
      <c r="P388" s="15">
        <v>90</v>
      </c>
      <c r="Q388" s="15">
        <v>90</v>
      </c>
      <c r="R388" s="15">
        <v>90</v>
      </c>
      <c r="S388" s="15">
        <v>90</v>
      </c>
      <c r="T388" s="15">
        <v>90</v>
      </c>
      <c r="U388" s="15">
        <v>90</v>
      </c>
      <c r="V388" s="15">
        <v>90</v>
      </c>
      <c r="W388" s="15">
        <v>90</v>
      </c>
      <c r="X388" s="15">
        <v>90</v>
      </c>
      <c r="Y388" s="15">
        <v>90</v>
      </c>
      <c r="Z388" s="15">
        <v>90</v>
      </c>
      <c r="AA388" s="15">
        <v>90</v>
      </c>
      <c r="AB388" s="15">
        <v>90</v>
      </c>
      <c r="AC388" s="15">
        <v>90</v>
      </c>
      <c r="AD388" s="15">
        <v>43</v>
      </c>
      <c r="AE388" s="15">
        <v>43</v>
      </c>
      <c r="AF388" s="15">
        <v>43</v>
      </c>
      <c r="AG388" s="15">
        <v>43</v>
      </c>
      <c r="AH388" s="15">
        <v>43</v>
      </c>
      <c r="AI388" s="15">
        <v>43</v>
      </c>
      <c r="AJ388" s="15">
        <v>43</v>
      </c>
      <c r="AK388" s="15">
        <v>43</v>
      </c>
      <c r="AL388" s="15">
        <v>43</v>
      </c>
      <c r="AM388" s="15">
        <v>43</v>
      </c>
      <c r="AN388" s="15">
        <v>43</v>
      </c>
      <c r="AO388" s="15">
        <v>43</v>
      </c>
      <c r="AP388" s="15">
        <v>43</v>
      </c>
      <c r="AQ388" s="15">
        <v>43</v>
      </c>
      <c r="AR388" s="15">
        <v>43</v>
      </c>
      <c r="AS388" s="15">
        <v>43</v>
      </c>
      <c r="AT388" s="15">
        <v>43</v>
      </c>
      <c r="AU388" s="15">
        <v>43</v>
      </c>
      <c r="AV388" s="15">
        <v>43</v>
      </c>
      <c r="AW388" s="15">
        <v>43</v>
      </c>
    </row>
    <row r="389" spans="1:49">
      <c r="A389" s="74" t="s">
        <v>426</v>
      </c>
      <c r="B389" s="15" t="s">
        <v>3445</v>
      </c>
      <c r="C389" s="15">
        <v>1330</v>
      </c>
      <c r="D389" s="74">
        <v>0</v>
      </c>
      <c r="E389" s="15">
        <v>2</v>
      </c>
      <c r="F389" s="15">
        <v>5.6</v>
      </c>
      <c r="G389" s="15">
        <v>21</v>
      </c>
      <c r="H389" s="15">
        <v>2230</v>
      </c>
      <c r="I389" s="15" t="s">
        <v>395</v>
      </c>
      <c r="J389" s="15">
        <v>16</v>
      </c>
      <c r="K389" s="15">
        <v>16</v>
      </c>
      <c r="L389" s="15">
        <v>16</v>
      </c>
      <c r="M389" s="15">
        <v>16</v>
      </c>
      <c r="N389" s="15">
        <v>16</v>
      </c>
      <c r="O389" s="15">
        <v>16</v>
      </c>
      <c r="P389" s="15">
        <v>16</v>
      </c>
      <c r="Q389" s="15">
        <v>16</v>
      </c>
      <c r="R389" s="15">
        <v>16</v>
      </c>
      <c r="S389" s="15">
        <v>16</v>
      </c>
      <c r="T389" s="15">
        <v>16</v>
      </c>
      <c r="U389" s="15">
        <v>16</v>
      </c>
      <c r="V389" s="15">
        <v>16</v>
      </c>
      <c r="W389" s="15">
        <v>16</v>
      </c>
      <c r="X389" s="15">
        <v>16</v>
      </c>
      <c r="Y389" s="15">
        <v>16</v>
      </c>
      <c r="Z389" s="15">
        <v>16</v>
      </c>
      <c r="AA389" s="15">
        <v>16</v>
      </c>
      <c r="AB389" s="15">
        <v>16</v>
      </c>
      <c r="AC389" s="15">
        <v>16</v>
      </c>
      <c r="AD389" s="15">
        <v>11.5</v>
      </c>
      <c r="AE389" s="15">
        <v>11.5</v>
      </c>
      <c r="AF389" s="15">
        <v>11.5</v>
      </c>
      <c r="AG389" s="15">
        <v>11.5</v>
      </c>
      <c r="AH389" s="15">
        <v>11.5</v>
      </c>
      <c r="AI389" s="15">
        <v>11.5</v>
      </c>
      <c r="AJ389" s="15">
        <v>11.5</v>
      </c>
      <c r="AK389" s="15">
        <v>11.5</v>
      </c>
      <c r="AL389" s="15">
        <v>11.5</v>
      </c>
      <c r="AM389" s="15">
        <v>11.5</v>
      </c>
      <c r="AN389" s="15">
        <v>11.5</v>
      </c>
      <c r="AO389" s="15">
        <v>11.5</v>
      </c>
      <c r="AP389" s="15">
        <v>11.5</v>
      </c>
      <c r="AQ389" s="15">
        <v>11.5</v>
      </c>
      <c r="AR389" s="15">
        <v>11.5</v>
      </c>
      <c r="AS389" s="15">
        <v>11.5</v>
      </c>
      <c r="AT389" s="15">
        <v>11.5</v>
      </c>
      <c r="AU389" s="15">
        <v>11.5</v>
      </c>
      <c r="AV389" s="15">
        <v>11.5</v>
      </c>
      <c r="AW389" s="15">
        <v>11.5</v>
      </c>
    </row>
    <row r="390" spans="1:49">
      <c r="A390" s="74" t="s">
        <v>426</v>
      </c>
      <c r="B390" s="15" t="s">
        <v>3446</v>
      </c>
      <c r="C390" s="15">
        <v>1550</v>
      </c>
      <c r="D390" s="74">
        <v>0</v>
      </c>
      <c r="E390" s="15">
        <v>2</v>
      </c>
      <c r="F390" s="15">
        <v>4.2</v>
      </c>
      <c r="G390" s="15">
        <v>23</v>
      </c>
      <c r="H390" s="15">
        <v>2252</v>
      </c>
      <c r="I390" s="15" t="s">
        <v>395</v>
      </c>
      <c r="J390" s="15">
        <v>16</v>
      </c>
      <c r="K390" s="15">
        <v>16</v>
      </c>
      <c r="L390" s="15">
        <v>16</v>
      </c>
      <c r="M390" s="15">
        <v>16</v>
      </c>
      <c r="N390" s="15">
        <v>16</v>
      </c>
      <c r="O390" s="15">
        <v>16</v>
      </c>
      <c r="P390" s="15">
        <v>16</v>
      </c>
      <c r="Q390" s="15">
        <v>16</v>
      </c>
      <c r="R390" s="15">
        <v>16</v>
      </c>
      <c r="S390" s="15">
        <v>16</v>
      </c>
      <c r="T390" s="15">
        <v>16</v>
      </c>
      <c r="U390" s="15">
        <v>16</v>
      </c>
      <c r="V390" s="15">
        <v>16</v>
      </c>
      <c r="W390" s="15">
        <v>16</v>
      </c>
      <c r="X390" s="15">
        <v>16</v>
      </c>
      <c r="Y390" s="15">
        <v>16</v>
      </c>
      <c r="Z390" s="15">
        <v>16</v>
      </c>
      <c r="AA390" s="15">
        <v>16</v>
      </c>
      <c r="AB390" s="15">
        <v>16</v>
      </c>
      <c r="AC390" s="15">
        <v>16</v>
      </c>
      <c r="AD390" s="15">
        <v>11.5</v>
      </c>
      <c r="AE390" s="15">
        <v>11.5</v>
      </c>
      <c r="AF390" s="15">
        <v>11.5</v>
      </c>
      <c r="AG390" s="15">
        <v>11.5</v>
      </c>
      <c r="AH390" s="15">
        <v>11.5</v>
      </c>
      <c r="AI390" s="15">
        <v>11.5</v>
      </c>
      <c r="AJ390" s="15">
        <v>11.5</v>
      </c>
      <c r="AK390" s="15">
        <v>11.5</v>
      </c>
      <c r="AL390" s="15">
        <v>11.5</v>
      </c>
      <c r="AM390" s="15">
        <v>11.5</v>
      </c>
      <c r="AN390" s="15">
        <v>11.5</v>
      </c>
      <c r="AO390" s="15">
        <v>11.5</v>
      </c>
      <c r="AP390" s="15">
        <v>11.5</v>
      </c>
      <c r="AQ390" s="15">
        <v>11.5</v>
      </c>
      <c r="AR390" s="15">
        <v>11.5</v>
      </c>
      <c r="AS390" s="15">
        <v>11.5</v>
      </c>
      <c r="AT390" s="15">
        <v>11.5</v>
      </c>
      <c r="AU390" s="15">
        <v>11.5</v>
      </c>
      <c r="AV390" s="15">
        <v>11.5</v>
      </c>
      <c r="AW390" s="15">
        <v>11.5</v>
      </c>
    </row>
    <row r="391" spans="1:49">
      <c r="A391" s="74" t="s">
        <v>426</v>
      </c>
      <c r="B391" s="15" t="s">
        <v>3447</v>
      </c>
      <c r="C391" s="15">
        <v>1420</v>
      </c>
      <c r="D391" s="74">
        <v>0</v>
      </c>
      <c r="E391" s="15">
        <v>2</v>
      </c>
      <c r="F391" s="15">
        <v>7.7</v>
      </c>
      <c r="G391" s="15">
        <v>28</v>
      </c>
      <c r="H391" s="15">
        <v>2262</v>
      </c>
      <c r="I391" s="15" t="s">
        <v>395</v>
      </c>
      <c r="J391" s="15">
        <v>21</v>
      </c>
      <c r="K391" s="15">
        <v>21</v>
      </c>
      <c r="L391" s="15">
        <v>21</v>
      </c>
      <c r="M391" s="15">
        <v>21</v>
      </c>
      <c r="N391" s="15">
        <v>21</v>
      </c>
      <c r="O391" s="15">
        <v>21</v>
      </c>
      <c r="P391" s="15">
        <v>21</v>
      </c>
      <c r="Q391" s="15">
        <v>21</v>
      </c>
      <c r="R391" s="15">
        <v>21</v>
      </c>
      <c r="S391" s="15">
        <v>21</v>
      </c>
      <c r="T391" s="15">
        <v>21</v>
      </c>
      <c r="U391" s="15">
        <v>21</v>
      </c>
      <c r="V391" s="15">
        <v>21</v>
      </c>
      <c r="W391" s="15">
        <v>21</v>
      </c>
      <c r="X391" s="15">
        <v>21</v>
      </c>
      <c r="Y391" s="15">
        <v>21</v>
      </c>
      <c r="Z391" s="15">
        <v>21</v>
      </c>
      <c r="AA391" s="15">
        <v>21</v>
      </c>
      <c r="AB391" s="15">
        <v>21</v>
      </c>
      <c r="AC391" s="15">
        <v>21</v>
      </c>
      <c r="AD391" s="15">
        <v>15</v>
      </c>
      <c r="AE391" s="15">
        <v>15</v>
      </c>
      <c r="AF391" s="15">
        <v>15</v>
      </c>
      <c r="AG391" s="15">
        <v>15</v>
      </c>
      <c r="AH391" s="15">
        <v>15</v>
      </c>
      <c r="AI391" s="15">
        <v>15</v>
      </c>
      <c r="AJ391" s="15">
        <v>15</v>
      </c>
      <c r="AK391" s="15">
        <v>15</v>
      </c>
      <c r="AL391" s="15">
        <v>15</v>
      </c>
      <c r="AM391" s="15">
        <v>15</v>
      </c>
      <c r="AN391" s="15">
        <v>15</v>
      </c>
      <c r="AO391" s="15">
        <v>15</v>
      </c>
      <c r="AP391" s="15">
        <v>15</v>
      </c>
      <c r="AQ391" s="15">
        <v>15</v>
      </c>
      <c r="AR391" s="15">
        <v>15</v>
      </c>
      <c r="AS391" s="15">
        <v>15</v>
      </c>
      <c r="AT391" s="15">
        <v>15</v>
      </c>
      <c r="AU391" s="15">
        <v>15</v>
      </c>
      <c r="AV391" s="15">
        <v>15</v>
      </c>
      <c r="AW391" s="15">
        <v>15</v>
      </c>
    </row>
    <row r="392" spans="1:49">
      <c r="A392" s="74" t="s">
        <v>426</v>
      </c>
      <c r="B392" s="15" t="s">
        <v>3448</v>
      </c>
      <c r="C392" s="15">
        <v>980</v>
      </c>
      <c r="D392" s="74">
        <v>0</v>
      </c>
      <c r="E392" s="15">
        <v>1</v>
      </c>
      <c r="F392" s="15">
        <v>5.6</v>
      </c>
      <c r="G392" s="15">
        <v>22</v>
      </c>
      <c r="H392" s="15">
        <v>2262</v>
      </c>
      <c r="I392" s="15" t="s">
        <v>397</v>
      </c>
      <c r="J392" s="15">
        <v>21</v>
      </c>
      <c r="K392" s="15">
        <v>21</v>
      </c>
      <c r="L392" s="15">
        <v>21</v>
      </c>
      <c r="M392" s="15">
        <v>21</v>
      </c>
      <c r="N392" s="15">
        <v>21</v>
      </c>
      <c r="O392" s="15">
        <v>21</v>
      </c>
      <c r="P392" s="15">
        <v>21</v>
      </c>
      <c r="Q392" s="15">
        <v>21</v>
      </c>
      <c r="R392" s="15">
        <v>21</v>
      </c>
      <c r="S392" s="15">
        <v>21</v>
      </c>
      <c r="T392" s="15">
        <v>21</v>
      </c>
      <c r="U392" s="15">
        <v>21</v>
      </c>
      <c r="V392" s="15">
        <v>21</v>
      </c>
      <c r="W392" s="15">
        <v>21</v>
      </c>
      <c r="X392" s="15">
        <v>21</v>
      </c>
      <c r="Y392" s="15">
        <v>21</v>
      </c>
      <c r="Z392" s="15">
        <v>21</v>
      </c>
      <c r="AA392" s="15">
        <v>21</v>
      </c>
      <c r="AB392" s="15">
        <v>21</v>
      </c>
      <c r="AC392" s="15">
        <v>21</v>
      </c>
      <c r="AD392" s="15">
        <v>30</v>
      </c>
      <c r="AE392" s="15">
        <v>30</v>
      </c>
      <c r="AF392" s="15">
        <v>30</v>
      </c>
      <c r="AG392" s="15">
        <v>30</v>
      </c>
      <c r="AH392" s="15">
        <v>30</v>
      </c>
      <c r="AI392" s="15">
        <v>30</v>
      </c>
      <c r="AJ392" s="15">
        <v>30</v>
      </c>
      <c r="AK392" s="15">
        <v>30</v>
      </c>
      <c r="AL392" s="15">
        <v>30</v>
      </c>
      <c r="AM392" s="15">
        <v>30</v>
      </c>
      <c r="AN392" s="15">
        <v>30</v>
      </c>
      <c r="AO392" s="15">
        <v>30</v>
      </c>
      <c r="AP392" s="15">
        <v>30</v>
      </c>
      <c r="AQ392" s="15">
        <v>30</v>
      </c>
      <c r="AR392" s="15">
        <v>30</v>
      </c>
      <c r="AS392" s="15">
        <v>30</v>
      </c>
      <c r="AT392" s="15">
        <v>30</v>
      </c>
      <c r="AU392" s="15">
        <v>30</v>
      </c>
      <c r="AV392" s="15">
        <v>30</v>
      </c>
      <c r="AW392" s="15">
        <v>30</v>
      </c>
    </row>
    <row r="393" spans="1:49">
      <c r="A393" s="74" t="s">
        <v>426</v>
      </c>
      <c r="B393" s="15" t="s">
        <v>3449</v>
      </c>
      <c r="C393" s="15">
        <v>3525</v>
      </c>
      <c r="D393" s="74">
        <v>0</v>
      </c>
      <c r="E393" s="15">
        <v>2</v>
      </c>
      <c r="F393" s="15">
        <v>8</v>
      </c>
      <c r="G393" s="15">
        <v>26</v>
      </c>
      <c r="H393" s="15">
        <v>2265</v>
      </c>
      <c r="I393" s="15" t="s">
        <v>395</v>
      </c>
      <c r="J393" s="15">
        <v>20</v>
      </c>
      <c r="K393" s="15">
        <v>20</v>
      </c>
      <c r="L393" s="15">
        <v>20</v>
      </c>
      <c r="M393" s="15">
        <v>20</v>
      </c>
      <c r="N393" s="15">
        <v>20</v>
      </c>
      <c r="O393" s="15">
        <v>20</v>
      </c>
      <c r="P393" s="15">
        <v>20</v>
      </c>
      <c r="Q393" s="15">
        <v>20</v>
      </c>
      <c r="R393" s="15">
        <v>20</v>
      </c>
      <c r="S393" s="15">
        <v>20</v>
      </c>
      <c r="T393" s="15">
        <v>20</v>
      </c>
      <c r="U393" s="15">
        <v>20</v>
      </c>
      <c r="V393" s="15">
        <v>20</v>
      </c>
      <c r="W393" s="15">
        <v>20</v>
      </c>
      <c r="X393" s="15">
        <v>20</v>
      </c>
      <c r="Y393" s="15">
        <v>20</v>
      </c>
      <c r="Z393" s="15">
        <v>20</v>
      </c>
      <c r="AA393" s="15">
        <v>20</v>
      </c>
      <c r="AB393" s="15">
        <v>20</v>
      </c>
      <c r="AC393" s="15">
        <v>20</v>
      </c>
      <c r="AD393" s="15">
        <v>14</v>
      </c>
      <c r="AE393" s="15">
        <v>14</v>
      </c>
      <c r="AF393" s="15">
        <v>14</v>
      </c>
      <c r="AG393" s="15">
        <v>14</v>
      </c>
      <c r="AH393" s="15">
        <v>14</v>
      </c>
      <c r="AI393" s="15">
        <v>14</v>
      </c>
      <c r="AJ393" s="15">
        <v>14</v>
      </c>
      <c r="AK393" s="15">
        <v>14</v>
      </c>
      <c r="AL393" s="15">
        <v>14</v>
      </c>
      <c r="AM393" s="15">
        <v>14</v>
      </c>
      <c r="AN393" s="15">
        <v>14</v>
      </c>
      <c r="AO393" s="15">
        <v>14</v>
      </c>
      <c r="AP393" s="15">
        <v>14</v>
      </c>
      <c r="AQ393" s="15">
        <v>14</v>
      </c>
      <c r="AR393" s="15">
        <v>14</v>
      </c>
      <c r="AS393" s="15">
        <v>14</v>
      </c>
      <c r="AT393" s="15">
        <v>14</v>
      </c>
      <c r="AU393" s="15">
        <v>14</v>
      </c>
      <c r="AV393" s="15">
        <v>14</v>
      </c>
      <c r="AW393" s="15">
        <v>14</v>
      </c>
    </row>
    <row r="394" spans="1:49">
      <c r="A394" s="74" t="s">
        <v>426</v>
      </c>
      <c r="B394" s="15" t="s">
        <v>3450</v>
      </c>
      <c r="C394" s="15">
        <v>1690</v>
      </c>
      <c r="D394" s="74">
        <v>0</v>
      </c>
      <c r="E394" s="15">
        <v>1</v>
      </c>
      <c r="F394" s="15">
        <v>6.5</v>
      </c>
      <c r="G394" s="15">
        <v>29</v>
      </c>
      <c r="H394" s="15">
        <v>2268</v>
      </c>
      <c r="I394" s="15" t="s">
        <v>397</v>
      </c>
      <c r="J394" s="15">
        <v>22</v>
      </c>
      <c r="K394" s="15">
        <v>22</v>
      </c>
      <c r="L394" s="15">
        <v>22</v>
      </c>
      <c r="M394" s="15">
        <v>22</v>
      </c>
      <c r="N394" s="15">
        <v>22</v>
      </c>
      <c r="O394" s="15">
        <v>22</v>
      </c>
      <c r="P394" s="15">
        <v>22</v>
      </c>
      <c r="Q394" s="15">
        <v>22</v>
      </c>
      <c r="R394" s="15">
        <v>22</v>
      </c>
      <c r="S394" s="15">
        <v>22</v>
      </c>
      <c r="T394" s="15">
        <v>22</v>
      </c>
      <c r="U394" s="15">
        <v>22</v>
      </c>
      <c r="V394" s="15">
        <v>22</v>
      </c>
      <c r="W394" s="15">
        <v>22</v>
      </c>
      <c r="X394" s="15">
        <v>22</v>
      </c>
      <c r="Y394" s="15">
        <v>22</v>
      </c>
      <c r="Z394" s="15">
        <v>22</v>
      </c>
      <c r="AA394" s="15">
        <v>22</v>
      </c>
      <c r="AB394" s="15">
        <v>22</v>
      </c>
      <c r="AC394" s="15">
        <v>22</v>
      </c>
      <c r="AD394" s="15">
        <v>31</v>
      </c>
      <c r="AE394" s="15">
        <v>31</v>
      </c>
      <c r="AF394" s="15">
        <v>31</v>
      </c>
      <c r="AG394" s="15">
        <v>31</v>
      </c>
      <c r="AH394" s="15">
        <v>31</v>
      </c>
      <c r="AI394" s="15">
        <v>31</v>
      </c>
      <c r="AJ394" s="15">
        <v>31</v>
      </c>
      <c r="AK394" s="15">
        <v>31</v>
      </c>
      <c r="AL394" s="15">
        <v>31</v>
      </c>
      <c r="AM394" s="15">
        <v>31</v>
      </c>
      <c r="AN394" s="15">
        <v>31</v>
      </c>
      <c r="AO394" s="15">
        <v>31</v>
      </c>
      <c r="AP394" s="15">
        <v>31</v>
      </c>
      <c r="AQ394" s="15">
        <v>31</v>
      </c>
      <c r="AR394" s="15">
        <v>31</v>
      </c>
      <c r="AS394" s="15">
        <v>31</v>
      </c>
      <c r="AT394" s="15">
        <v>31</v>
      </c>
      <c r="AU394" s="15">
        <v>31</v>
      </c>
      <c r="AV394" s="15">
        <v>31</v>
      </c>
      <c r="AW394" s="15">
        <v>31</v>
      </c>
    </row>
    <row r="395" spans="1:49">
      <c r="A395" s="74" t="s">
        <v>426</v>
      </c>
      <c r="B395" s="15" t="s">
        <v>3451</v>
      </c>
      <c r="C395" s="15">
        <v>5705</v>
      </c>
      <c r="D395" s="74">
        <v>0</v>
      </c>
      <c r="E395" s="15">
        <v>2</v>
      </c>
      <c r="F395" s="15">
        <v>10.4</v>
      </c>
      <c r="G395" s="15">
        <v>30</v>
      </c>
      <c r="H395" s="15">
        <v>2271</v>
      </c>
      <c r="I395" s="15" t="s">
        <v>395</v>
      </c>
      <c r="J395" s="15">
        <v>23</v>
      </c>
      <c r="K395" s="15">
        <v>23</v>
      </c>
      <c r="L395" s="15">
        <v>23</v>
      </c>
      <c r="M395" s="15">
        <v>23</v>
      </c>
      <c r="N395" s="15">
        <v>23</v>
      </c>
      <c r="O395" s="15">
        <v>23</v>
      </c>
      <c r="P395" s="15">
        <v>23</v>
      </c>
      <c r="Q395" s="15">
        <v>23</v>
      </c>
      <c r="R395" s="15">
        <v>23</v>
      </c>
      <c r="S395" s="15">
        <v>23</v>
      </c>
      <c r="T395" s="15">
        <v>23</v>
      </c>
      <c r="U395" s="15">
        <v>23</v>
      </c>
      <c r="V395" s="15">
        <v>23</v>
      </c>
      <c r="W395" s="15">
        <v>23</v>
      </c>
      <c r="X395" s="15">
        <v>23</v>
      </c>
      <c r="Y395" s="15">
        <v>23</v>
      </c>
      <c r="Z395" s="15">
        <v>23</v>
      </c>
      <c r="AA395" s="15">
        <v>23</v>
      </c>
      <c r="AB395" s="15">
        <v>23</v>
      </c>
      <c r="AC395" s="15">
        <v>23</v>
      </c>
      <c r="AD395" s="15">
        <v>16</v>
      </c>
      <c r="AE395" s="15">
        <v>16</v>
      </c>
      <c r="AF395" s="15">
        <v>16</v>
      </c>
      <c r="AG395" s="15">
        <v>16</v>
      </c>
      <c r="AH395" s="15">
        <v>16</v>
      </c>
      <c r="AI395" s="15">
        <v>16</v>
      </c>
      <c r="AJ395" s="15">
        <v>16</v>
      </c>
      <c r="AK395" s="15">
        <v>16</v>
      </c>
      <c r="AL395" s="15">
        <v>16</v>
      </c>
      <c r="AM395" s="15">
        <v>16</v>
      </c>
      <c r="AN395" s="15">
        <v>16</v>
      </c>
      <c r="AO395" s="15">
        <v>16</v>
      </c>
      <c r="AP395" s="15">
        <v>16</v>
      </c>
      <c r="AQ395" s="15">
        <v>16</v>
      </c>
      <c r="AR395" s="15">
        <v>16</v>
      </c>
      <c r="AS395" s="15">
        <v>16</v>
      </c>
      <c r="AT395" s="15">
        <v>16</v>
      </c>
      <c r="AU395" s="15">
        <v>16</v>
      </c>
      <c r="AV395" s="15">
        <v>16</v>
      </c>
      <c r="AW395" s="15">
        <v>16</v>
      </c>
    </row>
    <row r="396" spans="1:49">
      <c r="A396" s="74" t="s">
        <v>426</v>
      </c>
      <c r="B396" s="15" t="s">
        <v>3452</v>
      </c>
      <c r="C396" s="15">
        <v>2795</v>
      </c>
      <c r="D396" s="74">
        <v>0</v>
      </c>
      <c r="E396" s="15">
        <v>1</v>
      </c>
      <c r="F396" s="15">
        <v>6.8</v>
      </c>
      <c r="G396" s="15">
        <v>32</v>
      </c>
      <c r="H396" s="15">
        <v>2272</v>
      </c>
      <c r="I396" s="15" t="s">
        <v>397</v>
      </c>
      <c r="J396" s="15">
        <v>24</v>
      </c>
      <c r="K396" s="15">
        <v>24</v>
      </c>
      <c r="L396" s="15">
        <v>24</v>
      </c>
      <c r="M396" s="15">
        <v>24</v>
      </c>
      <c r="N396" s="15">
        <v>24</v>
      </c>
      <c r="O396" s="15">
        <v>24</v>
      </c>
      <c r="P396" s="15">
        <v>24</v>
      </c>
      <c r="Q396" s="15">
        <v>24</v>
      </c>
      <c r="R396" s="15">
        <v>24</v>
      </c>
      <c r="S396" s="15">
        <v>24</v>
      </c>
      <c r="T396" s="15">
        <v>24</v>
      </c>
      <c r="U396" s="15">
        <v>24</v>
      </c>
      <c r="V396" s="15">
        <v>24</v>
      </c>
      <c r="W396" s="15">
        <v>24</v>
      </c>
      <c r="X396" s="15">
        <v>24</v>
      </c>
      <c r="Y396" s="15">
        <v>24</v>
      </c>
      <c r="Z396" s="15">
        <v>24</v>
      </c>
      <c r="AA396" s="15">
        <v>24</v>
      </c>
      <c r="AB396" s="15">
        <v>24</v>
      </c>
      <c r="AC396" s="15">
        <v>24</v>
      </c>
      <c r="AD396" s="15">
        <v>17</v>
      </c>
      <c r="AE396" s="15">
        <v>17</v>
      </c>
      <c r="AF396" s="15">
        <v>17</v>
      </c>
      <c r="AG396" s="15">
        <v>17</v>
      </c>
      <c r="AH396" s="15">
        <v>17</v>
      </c>
      <c r="AI396" s="15">
        <v>17</v>
      </c>
      <c r="AJ396" s="15">
        <v>17</v>
      </c>
      <c r="AK396" s="15">
        <v>17</v>
      </c>
      <c r="AL396" s="15">
        <v>17</v>
      </c>
      <c r="AM396" s="15">
        <v>17</v>
      </c>
      <c r="AN396" s="15">
        <v>17</v>
      </c>
      <c r="AO396" s="15">
        <v>17</v>
      </c>
      <c r="AP396" s="15">
        <v>17</v>
      </c>
      <c r="AQ396" s="15">
        <v>17</v>
      </c>
      <c r="AR396" s="15">
        <v>17</v>
      </c>
      <c r="AS396" s="15">
        <v>17</v>
      </c>
      <c r="AT396" s="15">
        <v>17</v>
      </c>
      <c r="AU396" s="15">
        <v>17</v>
      </c>
      <c r="AV396" s="15">
        <v>17</v>
      </c>
      <c r="AW396" s="15">
        <v>17</v>
      </c>
    </row>
    <row r="397" spans="1:49">
      <c r="A397" s="74" t="s">
        <v>426</v>
      </c>
      <c r="B397" s="15" t="s">
        <v>3453</v>
      </c>
      <c r="C397" s="15">
        <v>5915</v>
      </c>
      <c r="D397" s="74">
        <v>0</v>
      </c>
      <c r="E397" s="15">
        <v>2</v>
      </c>
      <c r="F397" s="15">
        <v>10.7</v>
      </c>
      <c r="G397" s="15">
        <v>42</v>
      </c>
      <c r="H397" s="15">
        <v>2275</v>
      </c>
      <c r="I397" s="15" t="s">
        <v>395</v>
      </c>
      <c r="J397" s="15">
        <v>24</v>
      </c>
      <c r="K397" s="15">
        <v>24</v>
      </c>
      <c r="L397" s="15">
        <v>24</v>
      </c>
      <c r="M397" s="15">
        <v>24</v>
      </c>
      <c r="N397" s="15">
        <v>24</v>
      </c>
      <c r="O397" s="15">
        <v>24</v>
      </c>
      <c r="P397" s="15">
        <v>24</v>
      </c>
      <c r="Q397" s="15">
        <v>24</v>
      </c>
      <c r="R397" s="15">
        <v>24</v>
      </c>
      <c r="S397" s="15">
        <v>24</v>
      </c>
      <c r="T397" s="15">
        <v>24</v>
      </c>
      <c r="U397" s="15">
        <v>24</v>
      </c>
      <c r="V397" s="15">
        <v>24</v>
      </c>
      <c r="W397" s="15">
        <v>24</v>
      </c>
      <c r="X397" s="15">
        <v>24</v>
      </c>
      <c r="Y397" s="15">
        <v>24</v>
      </c>
      <c r="Z397" s="15">
        <v>24</v>
      </c>
      <c r="AA397" s="15">
        <v>24</v>
      </c>
      <c r="AB397" s="15">
        <v>24</v>
      </c>
      <c r="AC397" s="15">
        <v>24</v>
      </c>
      <c r="AD397" s="15">
        <v>17</v>
      </c>
      <c r="AE397" s="15">
        <v>17</v>
      </c>
      <c r="AF397" s="15">
        <v>17</v>
      </c>
      <c r="AG397" s="15">
        <v>17</v>
      </c>
      <c r="AH397" s="15">
        <v>17</v>
      </c>
      <c r="AI397" s="15">
        <v>17</v>
      </c>
      <c r="AJ397" s="15">
        <v>17</v>
      </c>
      <c r="AK397" s="15">
        <v>17</v>
      </c>
      <c r="AL397" s="15">
        <v>17</v>
      </c>
      <c r="AM397" s="15">
        <v>17</v>
      </c>
      <c r="AN397" s="15">
        <v>17</v>
      </c>
      <c r="AO397" s="15">
        <v>17</v>
      </c>
      <c r="AP397" s="15">
        <v>17</v>
      </c>
      <c r="AQ397" s="15">
        <v>17</v>
      </c>
      <c r="AR397" s="15">
        <v>17</v>
      </c>
      <c r="AS397" s="15">
        <v>17</v>
      </c>
      <c r="AT397" s="15">
        <v>17</v>
      </c>
      <c r="AU397" s="15">
        <v>17</v>
      </c>
      <c r="AV397" s="15">
        <v>17</v>
      </c>
      <c r="AW397" s="15">
        <v>17</v>
      </c>
    </row>
    <row r="398" spans="1:49">
      <c r="A398" s="74" t="s">
        <v>426</v>
      </c>
      <c r="B398" s="15" t="s">
        <v>3454</v>
      </c>
      <c r="C398" s="15">
        <v>7530</v>
      </c>
      <c r="D398" s="74">
        <v>0</v>
      </c>
      <c r="E398" s="15">
        <v>3</v>
      </c>
      <c r="F398" s="15">
        <v>8</v>
      </c>
      <c r="G398" s="15">
        <v>56</v>
      </c>
      <c r="H398" s="15">
        <v>2276</v>
      </c>
      <c r="I398" s="15" t="s">
        <v>393</v>
      </c>
      <c r="J398" s="15">
        <v>24</v>
      </c>
      <c r="K398" s="15">
        <v>24</v>
      </c>
      <c r="L398" s="15">
        <v>24</v>
      </c>
      <c r="M398" s="15">
        <v>24</v>
      </c>
      <c r="N398" s="15">
        <v>24</v>
      </c>
      <c r="O398" s="15">
        <v>24</v>
      </c>
      <c r="P398" s="15">
        <v>24</v>
      </c>
      <c r="Q398" s="15">
        <v>24</v>
      </c>
      <c r="R398" s="15">
        <v>24</v>
      </c>
      <c r="S398" s="15">
        <v>24</v>
      </c>
      <c r="T398" s="15">
        <v>24</v>
      </c>
      <c r="U398" s="15">
        <v>24</v>
      </c>
      <c r="V398" s="15">
        <v>24</v>
      </c>
      <c r="W398" s="15">
        <v>24</v>
      </c>
      <c r="X398" s="15">
        <v>24</v>
      </c>
      <c r="Y398" s="15">
        <v>24</v>
      </c>
      <c r="Z398" s="15">
        <v>24</v>
      </c>
      <c r="AA398" s="15">
        <v>24</v>
      </c>
      <c r="AB398" s="15">
        <v>24</v>
      </c>
      <c r="AC398" s="15">
        <v>24</v>
      </c>
      <c r="AD398" s="15">
        <v>11.5</v>
      </c>
      <c r="AE398" s="15">
        <v>11.5</v>
      </c>
      <c r="AF398" s="15">
        <v>11.5</v>
      </c>
      <c r="AG398" s="15">
        <v>11.5</v>
      </c>
      <c r="AH398" s="15">
        <v>11.5</v>
      </c>
      <c r="AI398" s="15">
        <v>11.5</v>
      </c>
      <c r="AJ398" s="15">
        <v>11.5</v>
      </c>
      <c r="AK398" s="15">
        <v>11.5</v>
      </c>
      <c r="AL398" s="15">
        <v>11.5</v>
      </c>
      <c r="AM398" s="15">
        <v>11.5</v>
      </c>
      <c r="AN398" s="15">
        <v>11.5</v>
      </c>
      <c r="AO398" s="15">
        <v>11.5</v>
      </c>
      <c r="AP398" s="15">
        <v>11.5</v>
      </c>
      <c r="AQ398" s="15">
        <v>11.5</v>
      </c>
      <c r="AR398" s="15">
        <v>11.5</v>
      </c>
      <c r="AS398" s="15">
        <v>11.5</v>
      </c>
      <c r="AT398" s="15">
        <v>11.5</v>
      </c>
      <c r="AU398" s="15">
        <v>11.5</v>
      </c>
      <c r="AV398" s="15">
        <v>11.5</v>
      </c>
      <c r="AW398" s="15">
        <v>11.5</v>
      </c>
    </row>
    <row r="399" spans="1:49">
      <c r="A399" s="74" t="s">
        <v>426</v>
      </c>
      <c r="B399" s="15" t="s">
        <v>3455</v>
      </c>
      <c r="C399" s="15">
        <v>3900</v>
      </c>
      <c r="D399" s="74">
        <v>0</v>
      </c>
      <c r="E399" s="15">
        <v>1</v>
      </c>
      <c r="F399" s="15">
        <v>8.3000000000000007</v>
      </c>
      <c r="G399" s="15">
        <v>33</v>
      </c>
      <c r="H399" s="15">
        <v>2276</v>
      </c>
      <c r="I399" s="15" t="s">
        <v>397</v>
      </c>
      <c r="J399" s="15">
        <v>25</v>
      </c>
      <c r="K399" s="15">
        <v>25</v>
      </c>
      <c r="L399" s="15">
        <v>25</v>
      </c>
      <c r="M399" s="15">
        <v>25</v>
      </c>
      <c r="N399" s="15">
        <v>25</v>
      </c>
      <c r="O399" s="15">
        <v>25</v>
      </c>
      <c r="P399" s="15">
        <v>25</v>
      </c>
      <c r="Q399" s="15">
        <v>25</v>
      </c>
      <c r="R399" s="15">
        <v>25</v>
      </c>
      <c r="S399" s="15">
        <v>25</v>
      </c>
      <c r="T399" s="15">
        <v>25</v>
      </c>
      <c r="U399" s="15">
        <v>25</v>
      </c>
      <c r="V399" s="15">
        <v>25</v>
      </c>
      <c r="W399" s="15">
        <v>25</v>
      </c>
      <c r="X399" s="15">
        <v>25</v>
      </c>
      <c r="Y399" s="15">
        <v>25</v>
      </c>
      <c r="Z399" s="15">
        <v>25</v>
      </c>
      <c r="AA399" s="15">
        <v>25</v>
      </c>
      <c r="AB399" s="15">
        <v>25</v>
      </c>
      <c r="AC399" s="15">
        <v>25</v>
      </c>
      <c r="AD399" s="15">
        <v>35</v>
      </c>
      <c r="AE399" s="15">
        <v>35</v>
      </c>
      <c r="AF399" s="15">
        <v>35</v>
      </c>
      <c r="AG399" s="15">
        <v>35</v>
      </c>
      <c r="AH399" s="15">
        <v>35</v>
      </c>
      <c r="AI399" s="15">
        <v>35</v>
      </c>
      <c r="AJ399" s="15">
        <v>35</v>
      </c>
      <c r="AK399" s="15">
        <v>35</v>
      </c>
      <c r="AL399" s="15">
        <v>35</v>
      </c>
      <c r="AM399" s="15">
        <v>35</v>
      </c>
      <c r="AN399" s="15">
        <v>35</v>
      </c>
      <c r="AO399" s="15">
        <v>35</v>
      </c>
      <c r="AP399" s="15">
        <v>35</v>
      </c>
      <c r="AQ399" s="15">
        <v>35</v>
      </c>
      <c r="AR399" s="15">
        <v>35</v>
      </c>
      <c r="AS399" s="15">
        <v>35</v>
      </c>
      <c r="AT399" s="15">
        <v>35</v>
      </c>
      <c r="AU399" s="15">
        <v>35</v>
      </c>
      <c r="AV399" s="15">
        <v>35</v>
      </c>
      <c r="AW399" s="15">
        <v>35</v>
      </c>
    </row>
    <row r="400" spans="1:49">
      <c r="A400" s="74" t="s">
        <v>426</v>
      </c>
      <c r="B400" s="15" t="s">
        <v>3456</v>
      </c>
      <c r="C400" s="15">
        <v>1140</v>
      </c>
      <c r="D400" s="74">
        <v>0</v>
      </c>
      <c r="E400" s="15">
        <v>2</v>
      </c>
      <c r="F400" s="15">
        <v>13.4</v>
      </c>
      <c r="G400" s="15">
        <v>50</v>
      </c>
      <c r="H400" s="15">
        <v>2276</v>
      </c>
      <c r="I400" s="15" t="s">
        <v>395</v>
      </c>
      <c r="J400" s="15">
        <v>25</v>
      </c>
      <c r="K400" s="15">
        <v>25</v>
      </c>
      <c r="L400" s="15">
        <v>25</v>
      </c>
      <c r="M400" s="15">
        <v>25</v>
      </c>
      <c r="N400" s="15">
        <v>25</v>
      </c>
      <c r="O400" s="15">
        <v>25</v>
      </c>
      <c r="P400" s="15">
        <v>25</v>
      </c>
      <c r="Q400" s="15">
        <v>25</v>
      </c>
      <c r="R400" s="15">
        <v>25</v>
      </c>
      <c r="S400" s="15">
        <v>25</v>
      </c>
      <c r="T400" s="15">
        <v>25</v>
      </c>
      <c r="U400" s="15">
        <v>25</v>
      </c>
      <c r="V400" s="15">
        <v>25</v>
      </c>
      <c r="W400" s="15">
        <v>25</v>
      </c>
      <c r="X400" s="15">
        <v>25</v>
      </c>
      <c r="Y400" s="15">
        <v>25</v>
      </c>
      <c r="Z400" s="15">
        <v>25</v>
      </c>
      <c r="AA400" s="15">
        <v>25</v>
      </c>
      <c r="AB400" s="15">
        <v>25</v>
      </c>
      <c r="AC400" s="15">
        <v>25</v>
      </c>
      <c r="AD400" s="15">
        <v>18</v>
      </c>
      <c r="AE400" s="15">
        <v>18</v>
      </c>
      <c r="AF400" s="15">
        <v>18</v>
      </c>
      <c r="AG400" s="15">
        <v>18</v>
      </c>
      <c r="AH400" s="15">
        <v>18</v>
      </c>
      <c r="AI400" s="15">
        <v>18</v>
      </c>
      <c r="AJ400" s="15">
        <v>18</v>
      </c>
      <c r="AK400" s="15">
        <v>18</v>
      </c>
      <c r="AL400" s="15">
        <v>18</v>
      </c>
      <c r="AM400" s="15">
        <v>18</v>
      </c>
      <c r="AN400" s="15">
        <v>18</v>
      </c>
      <c r="AO400" s="15">
        <v>18</v>
      </c>
      <c r="AP400" s="15">
        <v>18</v>
      </c>
      <c r="AQ400" s="15">
        <v>18</v>
      </c>
      <c r="AR400" s="15">
        <v>18</v>
      </c>
      <c r="AS400" s="15">
        <v>18</v>
      </c>
      <c r="AT400" s="15">
        <v>18</v>
      </c>
      <c r="AU400" s="15">
        <v>18</v>
      </c>
      <c r="AV400" s="15">
        <v>18</v>
      </c>
      <c r="AW400" s="15">
        <v>18</v>
      </c>
    </row>
    <row r="401" spans="1:49">
      <c r="A401" s="74" t="s">
        <v>426</v>
      </c>
      <c r="B401" s="15" t="s">
        <v>3457</v>
      </c>
      <c r="C401" s="15">
        <v>1725</v>
      </c>
      <c r="D401" s="74">
        <v>0</v>
      </c>
      <c r="E401" s="15">
        <v>3</v>
      </c>
      <c r="F401" s="15">
        <v>10.4</v>
      </c>
      <c r="G401" s="15">
        <v>60</v>
      </c>
      <c r="H401" s="15">
        <v>2277</v>
      </c>
      <c r="I401" s="15" t="s">
        <v>393</v>
      </c>
      <c r="J401" s="15">
        <v>26</v>
      </c>
      <c r="K401" s="15">
        <v>26</v>
      </c>
      <c r="L401" s="15">
        <v>26</v>
      </c>
      <c r="M401" s="15">
        <v>26</v>
      </c>
      <c r="N401" s="15">
        <v>26</v>
      </c>
      <c r="O401" s="15">
        <v>26</v>
      </c>
      <c r="P401" s="15">
        <v>26</v>
      </c>
      <c r="Q401" s="15">
        <v>26</v>
      </c>
      <c r="R401" s="15">
        <v>26</v>
      </c>
      <c r="S401" s="15">
        <v>26</v>
      </c>
      <c r="T401" s="15">
        <v>26</v>
      </c>
      <c r="U401" s="15">
        <v>26</v>
      </c>
      <c r="V401" s="15">
        <v>26</v>
      </c>
      <c r="W401" s="15">
        <v>26</v>
      </c>
      <c r="X401" s="15">
        <v>26</v>
      </c>
      <c r="Y401" s="15">
        <v>26</v>
      </c>
      <c r="Z401" s="15">
        <v>26</v>
      </c>
      <c r="AA401" s="15">
        <v>26</v>
      </c>
      <c r="AB401" s="15">
        <v>26</v>
      </c>
      <c r="AC401" s="15">
        <v>26</v>
      </c>
      <c r="AD401" s="15">
        <v>12.5</v>
      </c>
      <c r="AE401" s="15">
        <v>12.5</v>
      </c>
      <c r="AF401" s="15">
        <v>12.5</v>
      </c>
      <c r="AG401" s="15">
        <v>12.5</v>
      </c>
      <c r="AH401" s="15">
        <v>12.5</v>
      </c>
      <c r="AI401" s="15">
        <v>12.5</v>
      </c>
      <c r="AJ401" s="15">
        <v>12.5</v>
      </c>
      <c r="AK401" s="15">
        <v>12.5</v>
      </c>
      <c r="AL401" s="15">
        <v>12.5</v>
      </c>
      <c r="AM401" s="15">
        <v>12.5</v>
      </c>
      <c r="AN401" s="15">
        <v>12.5</v>
      </c>
      <c r="AO401" s="15">
        <v>12.5</v>
      </c>
      <c r="AP401" s="15">
        <v>12.5</v>
      </c>
      <c r="AQ401" s="15">
        <v>12.5</v>
      </c>
      <c r="AR401" s="15">
        <v>12.5</v>
      </c>
      <c r="AS401" s="15">
        <v>12.5</v>
      </c>
      <c r="AT401" s="15">
        <v>12.5</v>
      </c>
      <c r="AU401" s="15">
        <v>12.5</v>
      </c>
      <c r="AV401" s="15">
        <v>12.5</v>
      </c>
      <c r="AW401" s="15">
        <v>12.5</v>
      </c>
    </row>
    <row r="402" spans="1:49">
      <c r="A402" s="74" t="s">
        <v>426</v>
      </c>
      <c r="B402" s="15" t="s">
        <v>3458</v>
      </c>
      <c r="C402" s="15">
        <v>990</v>
      </c>
      <c r="D402" s="74">
        <v>0</v>
      </c>
      <c r="E402" s="15">
        <v>1</v>
      </c>
      <c r="F402" s="15">
        <v>8</v>
      </c>
      <c r="G402" s="15">
        <v>37</v>
      </c>
      <c r="H402" s="15">
        <v>2278</v>
      </c>
      <c r="I402" s="15" t="s">
        <v>397</v>
      </c>
      <c r="J402" s="15">
        <v>28</v>
      </c>
      <c r="K402" s="15">
        <v>28</v>
      </c>
      <c r="L402" s="15">
        <v>28</v>
      </c>
      <c r="M402" s="15">
        <v>28</v>
      </c>
      <c r="N402" s="15">
        <v>28</v>
      </c>
      <c r="O402" s="15">
        <v>28</v>
      </c>
      <c r="P402" s="15">
        <v>28</v>
      </c>
      <c r="Q402" s="15">
        <v>28</v>
      </c>
      <c r="R402" s="15">
        <v>28</v>
      </c>
      <c r="S402" s="15">
        <v>28</v>
      </c>
      <c r="T402" s="15">
        <v>28</v>
      </c>
      <c r="U402" s="15">
        <v>28</v>
      </c>
      <c r="V402" s="15">
        <v>28</v>
      </c>
      <c r="W402" s="15">
        <v>28</v>
      </c>
      <c r="X402" s="15">
        <v>28</v>
      </c>
      <c r="Y402" s="15">
        <v>28</v>
      </c>
      <c r="Z402" s="15">
        <v>28</v>
      </c>
      <c r="AA402" s="15">
        <v>28</v>
      </c>
      <c r="AB402" s="15">
        <v>28</v>
      </c>
      <c r="AC402" s="15">
        <v>28</v>
      </c>
      <c r="AD402" s="15">
        <v>40</v>
      </c>
      <c r="AE402" s="15">
        <v>40</v>
      </c>
      <c r="AF402" s="15">
        <v>40</v>
      </c>
      <c r="AG402" s="15">
        <v>40</v>
      </c>
      <c r="AH402" s="15">
        <v>40</v>
      </c>
      <c r="AI402" s="15">
        <v>40</v>
      </c>
      <c r="AJ402" s="15">
        <v>40</v>
      </c>
      <c r="AK402" s="15">
        <v>40</v>
      </c>
      <c r="AL402" s="15">
        <v>40</v>
      </c>
      <c r="AM402" s="15">
        <v>40</v>
      </c>
      <c r="AN402" s="15">
        <v>40</v>
      </c>
      <c r="AO402" s="15">
        <v>40</v>
      </c>
      <c r="AP402" s="15">
        <v>40</v>
      </c>
      <c r="AQ402" s="15">
        <v>40</v>
      </c>
      <c r="AR402" s="15">
        <v>40</v>
      </c>
      <c r="AS402" s="15">
        <v>40</v>
      </c>
      <c r="AT402" s="15">
        <v>40</v>
      </c>
      <c r="AU402" s="15">
        <v>40</v>
      </c>
      <c r="AV402" s="15">
        <v>40</v>
      </c>
      <c r="AW402" s="15">
        <v>40</v>
      </c>
    </row>
    <row r="403" spans="1:49">
      <c r="A403" s="74" t="s">
        <v>426</v>
      </c>
      <c r="B403" s="15" t="s">
        <v>3459</v>
      </c>
      <c r="C403" s="15">
        <v>1245</v>
      </c>
      <c r="D403" s="74">
        <v>0</v>
      </c>
      <c r="E403" s="15">
        <v>2</v>
      </c>
      <c r="F403" s="15">
        <v>13.7</v>
      </c>
      <c r="G403" s="15">
        <v>56</v>
      </c>
      <c r="H403" s="15">
        <v>2280</v>
      </c>
      <c r="I403" s="15" t="s">
        <v>395</v>
      </c>
      <c r="J403" s="15">
        <v>28</v>
      </c>
      <c r="K403" s="15">
        <v>28</v>
      </c>
      <c r="L403" s="15">
        <v>28</v>
      </c>
      <c r="M403" s="15">
        <v>28</v>
      </c>
      <c r="N403" s="15">
        <v>28</v>
      </c>
      <c r="O403" s="15">
        <v>28</v>
      </c>
      <c r="P403" s="15">
        <v>28</v>
      </c>
      <c r="Q403" s="15">
        <v>28</v>
      </c>
      <c r="R403" s="15">
        <v>28</v>
      </c>
      <c r="S403" s="15">
        <v>28</v>
      </c>
      <c r="T403" s="15">
        <v>28</v>
      </c>
      <c r="U403" s="15">
        <v>28</v>
      </c>
      <c r="V403" s="15">
        <v>28</v>
      </c>
      <c r="W403" s="15">
        <v>28</v>
      </c>
      <c r="X403" s="15">
        <v>28</v>
      </c>
      <c r="Y403" s="15">
        <v>28</v>
      </c>
      <c r="Z403" s="15">
        <v>28</v>
      </c>
      <c r="AA403" s="15">
        <v>28</v>
      </c>
      <c r="AB403" s="15">
        <v>28</v>
      </c>
      <c r="AC403" s="15">
        <v>28</v>
      </c>
      <c r="AD403" s="15">
        <v>20.5</v>
      </c>
      <c r="AE403" s="15">
        <v>20.5</v>
      </c>
      <c r="AF403" s="15">
        <v>20.5</v>
      </c>
      <c r="AG403" s="15">
        <v>20.5</v>
      </c>
      <c r="AH403" s="15">
        <v>20.5</v>
      </c>
      <c r="AI403" s="15">
        <v>20.5</v>
      </c>
      <c r="AJ403" s="15">
        <v>20.5</v>
      </c>
      <c r="AK403" s="15">
        <v>20.5</v>
      </c>
      <c r="AL403" s="15">
        <v>20.5</v>
      </c>
      <c r="AM403" s="15">
        <v>20.5</v>
      </c>
      <c r="AN403" s="15">
        <v>20.5</v>
      </c>
      <c r="AO403" s="15">
        <v>20.5</v>
      </c>
      <c r="AP403" s="15">
        <v>20.5</v>
      </c>
      <c r="AQ403" s="15">
        <v>20.5</v>
      </c>
      <c r="AR403" s="15">
        <v>20.5</v>
      </c>
      <c r="AS403" s="15">
        <v>20.5</v>
      </c>
      <c r="AT403" s="15">
        <v>20.5</v>
      </c>
      <c r="AU403" s="15">
        <v>20.5</v>
      </c>
      <c r="AV403" s="15">
        <v>20.5</v>
      </c>
      <c r="AW403" s="15">
        <v>20.5</v>
      </c>
    </row>
    <row r="404" spans="1:49">
      <c r="A404" s="74" t="s">
        <v>426</v>
      </c>
      <c r="B404" s="15" t="s">
        <v>3460</v>
      </c>
      <c r="C404" s="15">
        <v>3845</v>
      </c>
      <c r="D404" s="74">
        <v>0</v>
      </c>
      <c r="E404" s="15">
        <v>3</v>
      </c>
      <c r="F404" s="15">
        <v>14.3</v>
      </c>
      <c r="G404" s="15">
        <v>68</v>
      </c>
      <c r="H404" s="15">
        <v>2294</v>
      </c>
      <c r="I404" s="15" t="s">
        <v>393</v>
      </c>
      <c r="J404" s="15">
        <v>30</v>
      </c>
      <c r="K404" s="15">
        <v>30</v>
      </c>
      <c r="L404" s="15">
        <v>30</v>
      </c>
      <c r="M404" s="15">
        <v>30</v>
      </c>
      <c r="N404" s="15">
        <v>30</v>
      </c>
      <c r="O404" s="15">
        <v>30</v>
      </c>
      <c r="P404" s="15">
        <v>30</v>
      </c>
      <c r="Q404" s="15">
        <v>30</v>
      </c>
      <c r="R404" s="15">
        <v>30</v>
      </c>
      <c r="S404" s="15">
        <v>30</v>
      </c>
      <c r="T404" s="15">
        <v>30</v>
      </c>
      <c r="U404" s="15">
        <v>30</v>
      </c>
      <c r="V404" s="15">
        <v>30</v>
      </c>
      <c r="W404" s="15">
        <v>30</v>
      </c>
      <c r="X404" s="15">
        <v>30</v>
      </c>
      <c r="Y404" s="15">
        <v>30</v>
      </c>
      <c r="Z404" s="15">
        <v>30</v>
      </c>
      <c r="AA404" s="15">
        <v>30</v>
      </c>
      <c r="AB404" s="15">
        <v>30</v>
      </c>
      <c r="AC404" s="15">
        <v>30</v>
      </c>
      <c r="AD404" s="15">
        <v>14</v>
      </c>
      <c r="AE404" s="15">
        <v>14</v>
      </c>
      <c r="AF404" s="15">
        <v>14</v>
      </c>
      <c r="AG404" s="15">
        <v>14</v>
      </c>
      <c r="AH404" s="15">
        <v>14</v>
      </c>
      <c r="AI404" s="15">
        <v>14</v>
      </c>
      <c r="AJ404" s="15">
        <v>14</v>
      </c>
      <c r="AK404" s="15">
        <v>14</v>
      </c>
      <c r="AL404" s="15">
        <v>14</v>
      </c>
      <c r="AM404" s="15">
        <v>14</v>
      </c>
      <c r="AN404" s="15">
        <v>14</v>
      </c>
      <c r="AO404" s="15">
        <v>14</v>
      </c>
      <c r="AP404" s="15">
        <v>14</v>
      </c>
      <c r="AQ404" s="15">
        <v>14</v>
      </c>
      <c r="AR404" s="15">
        <v>14</v>
      </c>
      <c r="AS404" s="15">
        <v>14</v>
      </c>
      <c r="AT404" s="15">
        <v>14</v>
      </c>
      <c r="AU404" s="15">
        <v>14</v>
      </c>
      <c r="AV404" s="15">
        <v>14</v>
      </c>
      <c r="AW404" s="15">
        <v>14</v>
      </c>
    </row>
    <row r="405" spans="1:49">
      <c r="A405" s="74" t="s">
        <v>426</v>
      </c>
      <c r="B405" s="15" t="s">
        <v>3461</v>
      </c>
      <c r="C405" s="15">
        <v>9455</v>
      </c>
      <c r="D405" s="74">
        <v>0</v>
      </c>
      <c r="E405" s="15">
        <v>4</v>
      </c>
      <c r="F405" s="15">
        <v>11.3</v>
      </c>
      <c r="G405" s="15">
        <v>88</v>
      </c>
      <c r="H405" s="15">
        <v>2300</v>
      </c>
      <c r="I405" s="15" t="s">
        <v>3057</v>
      </c>
      <c r="J405" s="15">
        <v>34</v>
      </c>
      <c r="K405" s="15">
        <v>34</v>
      </c>
      <c r="L405" s="15">
        <v>34</v>
      </c>
      <c r="M405" s="15">
        <v>34</v>
      </c>
      <c r="N405" s="15">
        <v>34</v>
      </c>
      <c r="O405" s="15">
        <v>34</v>
      </c>
      <c r="P405" s="15">
        <v>34</v>
      </c>
      <c r="Q405" s="15">
        <v>34</v>
      </c>
      <c r="R405" s="15">
        <v>34</v>
      </c>
      <c r="S405" s="15">
        <v>34</v>
      </c>
      <c r="T405" s="15">
        <v>34</v>
      </c>
      <c r="U405" s="15">
        <v>34</v>
      </c>
      <c r="V405" s="15">
        <v>34</v>
      </c>
      <c r="W405" s="15">
        <v>34</v>
      </c>
      <c r="X405" s="15">
        <v>34</v>
      </c>
      <c r="Y405" s="15">
        <v>34</v>
      </c>
      <c r="Z405" s="15">
        <v>34</v>
      </c>
      <c r="AA405" s="15">
        <v>34</v>
      </c>
      <c r="AB405" s="15">
        <v>34</v>
      </c>
      <c r="AC405" s="15">
        <v>34</v>
      </c>
      <c r="AD405" s="15">
        <v>12</v>
      </c>
      <c r="AE405" s="15">
        <v>12</v>
      </c>
      <c r="AF405" s="15">
        <v>12</v>
      </c>
      <c r="AG405" s="15">
        <v>12</v>
      </c>
      <c r="AH405" s="15">
        <v>12</v>
      </c>
      <c r="AI405" s="15">
        <v>12</v>
      </c>
      <c r="AJ405" s="15">
        <v>12</v>
      </c>
      <c r="AK405" s="15">
        <v>12</v>
      </c>
      <c r="AL405" s="15">
        <v>12</v>
      </c>
      <c r="AM405" s="15">
        <v>12</v>
      </c>
      <c r="AN405" s="15">
        <v>12</v>
      </c>
      <c r="AO405" s="15">
        <v>12</v>
      </c>
      <c r="AP405" s="15">
        <v>12</v>
      </c>
      <c r="AQ405" s="15">
        <v>12</v>
      </c>
      <c r="AR405" s="15">
        <v>12</v>
      </c>
      <c r="AS405" s="15">
        <v>12</v>
      </c>
      <c r="AT405" s="15">
        <v>12</v>
      </c>
      <c r="AU405" s="15">
        <v>12</v>
      </c>
      <c r="AV405" s="15">
        <v>12</v>
      </c>
      <c r="AW405" s="15">
        <v>12</v>
      </c>
    </row>
    <row r="406" spans="1:49">
      <c r="A406" s="74" t="s">
        <v>426</v>
      </c>
      <c r="B406" s="15" t="s">
        <v>3462</v>
      </c>
      <c r="C406" s="15">
        <v>23735</v>
      </c>
      <c r="D406" s="74">
        <v>0</v>
      </c>
      <c r="E406" s="15">
        <v>4</v>
      </c>
      <c r="F406" s="15">
        <v>18.5</v>
      </c>
      <c r="G406" s="15">
        <v>115</v>
      </c>
      <c r="H406" s="15">
        <v>2316</v>
      </c>
      <c r="I406" s="15" t="s">
        <v>3057</v>
      </c>
      <c r="J406" s="15">
        <v>45</v>
      </c>
      <c r="K406" s="15">
        <v>45</v>
      </c>
      <c r="L406" s="15">
        <v>45</v>
      </c>
      <c r="M406" s="15">
        <v>45</v>
      </c>
      <c r="N406" s="15">
        <v>45</v>
      </c>
      <c r="O406" s="15">
        <v>45</v>
      </c>
      <c r="P406" s="15">
        <v>45</v>
      </c>
      <c r="Q406" s="15">
        <v>45</v>
      </c>
      <c r="R406" s="15">
        <v>45</v>
      </c>
      <c r="S406" s="15">
        <v>45</v>
      </c>
      <c r="T406" s="15">
        <v>45</v>
      </c>
      <c r="U406" s="15">
        <v>45</v>
      </c>
      <c r="V406" s="15">
        <v>45</v>
      </c>
      <c r="W406" s="15">
        <v>45</v>
      </c>
      <c r="X406" s="15">
        <v>45</v>
      </c>
      <c r="Y406" s="15">
        <v>45</v>
      </c>
      <c r="Z406" s="15">
        <v>45</v>
      </c>
      <c r="AA406" s="15">
        <v>45</v>
      </c>
      <c r="AB406" s="15">
        <v>45</v>
      </c>
      <c r="AC406" s="15">
        <v>45</v>
      </c>
      <c r="AD406" s="15">
        <v>16</v>
      </c>
      <c r="AE406" s="15">
        <v>16</v>
      </c>
      <c r="AF406" s="15">
        <v>16</v>
      </c>
      <c r="AG406" s="15">
        <v>16</v>
      </c>
      <c r="AH406" s="15">
        <v>16</v>
      </c>
      <c r="AI406" s="15">
        <v>16</v>
      </c>
      <c r="AJ406" s="15">
        <v>16</v>
      </c>
      <c r="AK406" s="15">
        <v>16</v>
      </c>
      <c r="AL406" s="15">
        <v>16</v>
      </c>
      <c r="AM406" s="15">
        <v>16</v>
      </c>
      <c r="AN406" s="15">
        <v>16</v>
      </c>
      <c r="AO406" s="15">
        <v>16</v>
      </c>
      <c r="AP406" s="15">
        <v>16</v>
      </c>
      <c r="AQ406" s="15">
        <v>16</v>
      </c>
      <c r="AR406" s="15">
        <v>16</v>
      </c>
      <c r="AS406" s="15">
        <v>16</v>
      </c>
      <c r="AT406" s="15">
        <v>16</v>
      </c>
      <c r="AU406" s="15">
        <v>16</v>
      </c>
      <c r="AV406" s="15">
        <v>16</v>
      </c>
      <c r="AW406" s="15">
        <v>16</v>
      </c>
    </row>
    <row r="407" spans="1:49">
      <c r="A407" s="74" t="s">
        <v>426</v>
      </c>
      <c r="B407" s="15" t="s">
        <v>3463</v>
      </c>
      <c r="C407" s="15">
        <v>45625</v>
      </c>
      <c r="D407" s="74">
        <v>0</v>
      </c>
      <c r="E407" s="15">
        <v>3</v>
      </c>
      <c r="F407" s="15">
        <v>19.399999999999999</v>
      </c>
      <c r="G407" s="15">
        <v>138</v>
      </c>
      <c r="H407" s="15">
        <v>2340</v>
      </c>
      <c r="I407" s="15" t="s">
        <v>393</v>
      </c>
      <c r="J407" s="15">
        <v>60</v>
      </c>
      <c r="K407" s="15">
        <v>60</v>
      </c>
      <c r="L407" s="15">
        <v>60</v>
      </c>
      <c r="M407" s="15">
        <v>60</v>
      </c>
      <c r="N407" s="15">
        <v>60</v>
      </c>
      <c r="O407" s="15">
        <v>60</v>
      </c>
      <c r="P407" s="15">
        <v>60</v>
      </c>
      <c r="Q407" s="15">
        <v>60</v>
      </c>
      <c r="R407" s="15">
        <v>60</v>
      </c>
      <c r="S407" s="15">
        <v>60</v>
      </c>
      <c r="T407" s="15">
        <v>60</v>
      </c>
      <c r="U407" s="15">
        <v>60</v>
      </c>
      <c r="V407" s="15">
        <v>60</v>
      </c>
      <c r="W407" s="15">
        <v>60</v>
      </c>
      <c r="X407" s="15">
        <v>60</v>
      </c>
      <c r="Y407" s="15">
        <v>60</v>
      </c>
      <c r="Z407" s="15">
        <v>60</v>
      </c>
      <c r="AA407" s="15">
        <v>60</v>
      </c>
      <c r="AB407" s="15">
        <v>60</v>
      </c>
      <c r="AC407" s="15">
        <v>60</v>
      </c>
      <c r="AD407" s="15">
        <v>28.5</v>
      </c>
      <c r="AE407" s="15">
        <v>28.5</v>
      </c>
      <c r="AF407" s="15">
        <v>28.5</v>
      </c>
      <c r="AG407" s="15">
        <v>28.5</v>
      </c>
      <c r="AH407" s="15">
        <v>28.5</v>
      </c>
      <c r="AI407" s="15">
        <v>28.5</v>
      </c>
      <c r="AJ407" s="15">
        <v>28.5</v>
      </c>
      <c r="AK407" s="15">
        <v>28.5</v>
      </c>
      <c r="AL407" s="15">
        <v>28.5</v>
      </c>
      <c r="AM407" s="15">
        <v>28.5</v>
      </c>
      <c r="AN407" s="15">
        <v>28.5</v>
      </c>
      <c r="AO407" s="15">
        <v>28.5</v>
      </c>
      <c r="AP407" s="15">
        <v>28.5</v>
      </c>
      <c r="AQ407" s="15">
        <v>28.5</v>
      </c>
      <c r="AR407" s="15">
        <v>28.5</v>
      </c>
      <c r="AS407" s="15">
        <v>28.5</v>
      </c>
      <c r="AT407" s="15">
        <v>28.5</v>
      </c>
      <c r="AU407" s="15">
        <v>28.5</v>
      </c>
      <c r="AV407" s="15">
        <v>28.5</v>
      </c>
      <c r="AW407" s="15">
        <v>28.5</v>
      </c>
    </row>
    <row r="408" spans="1:49">
      <c r="A408" s="74" t="s">
        <v>426</v>
      </c>
      <c r="B408" s="15" t="s">
        <v>3464</v>
      </c>
      <c r="C408" s="15">
        <v>19180</v>
      </c>
      <c r="D408" s="74">
        <v>0</v>
      </c>
      <c r="E408" s="15">
        <v>4</v>
      </c>
      <c r="F408" s="15">
        <v>12.5</v>
      </c>
      <c r="G408" s="15">
        <v>76</v>
      </c>
      <c r="H408" s="15">
        <v>2341</v>
      </c>
      <c r="I408" s="15" t="s">
        <v>3057</v>
      </c>
      <c r="J408" s="15">
        <v>30</v>
      </c>
      <c r="K408" s="15">
        <v>30</v>
      </c>
      <c r="L408" s="15">
        <v>30</v>
      </c>
      <c r="M408" s="15">
        <v>30</v>
      </c>
      <c r="N408" s="15">
        <v>30</v>
      </c>
      <c r="O408" s="15">
        <v>30</v>
      </c>
      <c r="P408" s="15">
        <v>30</v>
      </c>
      <c r="Q408" s="15">
        <v>30</v>
      </c>
      <c r="R408" s="15">
        <v>30</v>
      </c>
      <c r="S408" s="15">
        <v>30</v>
      </c>
      <c r="T408" s="15">
        <v>30</v>
      </c>
      <c r="U408" s="15">
        <v>30</v>
      </c>
      <c r="V408" s="15">
        <v>30</v>
      </c>
      <c r="W408" s="15">
        <v>30</v>
      </c>
      <c r="X408" s="15">
        <v>30</v>
      </c>
      <c r="Y408" s="15">
        <v>30</v>
      </c>
      <c r="Z408" s="15">
        <v>30</v>
      </c>
      <c r="AA408" s="15">
        <v>30</v>
      </c>
      <c r="AB408" s="15">
        <v>30</v>
      </c>
      <c r="AC408" s="15">
        <v>30</v>
      </c>
      <c r="AD408" s="15">
        <v>10.5</v>
      </c>
      <c r="AE408" s="15">
        <v>10.5</v>
      </c>
      <c r="AF408" s="15">
        <v>10.5</v>
      </c>
      <c r="AG408" s="15">
        <v>10.5</v>
      </c>
      <c r="AH408" s="15">
        <v>10.5</v>
      </c>
      <c r="AI408" s="15">
        <v>10.5</v>
      </c>
      <c r="AJ408" s="15">
        <v>10.5</v>
      </c>
      <c r="AK408" s="15">
        <v>10.5</v>
      </c>
      <c r="AL408" s="15">
        <v>10.5</v>
      </c>
      <c r="AM408" s="15">
        <v>10.5</v>
      </c>
      <c r="AN408" s="15">
        <v>10.5</v>
      </c>
      <c r="AO408" s="15">
        <v>10.5</v>
      </c>
      <c r="AP408" s="15">
        <v>10.5</v>
      </c>
      <c r="AQ408" s="15">
        <v>10.5</v>
      </c>
      <c r="AR408" s="15">
        <v>10.5</v>
      </c>
      <c r="AS408" s="15">
        <v>10.5</v>
      </c>
      <c r="AT408" s="15">
        <v>10.5</v>
      </c>
      <c r="AU408" s="15">
        <v>10.5</v>
      </c>
      <c r="AV408" s="15">
        <v>10.5</v>
      </c>
      <c r="AW408" s="15">
        <v>10.5</v>
      </c>
    </row>
    <row r="409" spans="1:49">
      <c r="A409" s="74" t="s">
        <v>426</v>
      </c>
      <c r="B409" s="15" t="s">
        <v>3465</v>
      </c>
      <c r="C409" s="15">
        <v>2625</v>
      </c>
      <c r="D409" s="74">
        <v>0</v>
      </c>
      <c r="E409" s="15">
        <v>2</v>
      </c>
      <c r="F409" s="15">
        <v>12.5</v>
      </c>
      <c r="G409" s="15">
        <v>46</v>
      </c>
      <c r="H409" s="15">
        <v>2271</v>
      </c>
      <c r="I409" s="15" t="s">
        <v>395</v>
      </c>
      <c r="J409" s="15">
        <v>35</v>
      </c>
      <c r="K409" s="15">
        <v>35</v>
      </c>
      <c r="L409" s="15">
        <v>35</v>
      </c>
      <c r="M409" s="15">
        <v>35</v>
      </c>
      <c r="N409" s="15">
        <v>35</v>
      </c>
      <c r="O409" s="15">
        <v>35</v>
      </c>
      <c r="P409" s="15">
        <v>35</v>
      </c>
      <c r="Q409" s="15">
        <v>35</v>
      </c>
      <c r="R409" s="15">
        <v>35</v>
      </c>
      <c r="S409" s="15">
        <v>35</v>
      </c>
      <c r="T409" s="15">
        <v>35</v>
      </c>
      <c r="U409" s="15">
        <v>35</v>
      </c>
      <c r="V409" s="15">
        <v>35</v>
      </c>
      <c r="W409" s="15">
        <v>35</v>
      </c>
      <c r="X409" s="15">
        <v>35</v>
      </c>
      <c r="Y409" s="15">
        <v>35</v>
      </c>
      <c r="Z409" s="15">
        <v>35</v>
      </c>
      <c r="AA409" s="15">
        <v>35</v>
      </c>
      <c r="AB409" s="15">
        <v>35</v>
      </c>
      <c r="AC409" s="15">
        <v>35</v>
      </c>
      <c r="AD409" s="15">
        <v>25</v>
      </c>
      <c r="AE409" s="15">
        <v>25</v>
      </c>
      <c r="AF409" s="15">
        <v>25</v>
      </c>
      <c r="AG409" s="15">
        <v>25</v>
      </c>
      <c r="AH409" s="15">
        <v>25</v>
      </c>
      <c r="AI409" s="15">
        <v>25</v>
      </c>
      <c r="AJ409" s="15">
        <v>25</v>
      </c>
      <c r="AK409" s="15">
        <v>25</v>
      </c>
      <c r="AL409" s="15">
        <v>25</v>
      </c>
      <c r="AM409" s="15">
        <v>25</v>
      </c>
      <c r="AN409" s="15">
        <v>25</v>
      </c>
      <c r="AO409" s="15">
        <v>25</v>
      </c>
      <c r="AP409" s="15">
        <v>25</v>
      </c>
      <c r="AQ409" s="15">
        <v>25</v>
      </c>
      <c r="AR409" s="15">
        <v>25</v>
      </c>
      <c r="AS409" s="15">
        <v>25</v>
      </c>
      <c r="AT409" s="15">
        <v>25</v>
      </c>
      <c r="AU409" s="15">
        <v>25</v>
      </c>
      <c r="AV409" s="15">
        <v>25</v>
      </c>
      <c r="AW409" s="15">
        <v>25</v>
      </c>
    </row>
    <row r="410" spans="1:49">
      <c r="A410" s="15" t="s">
        <v>428</v>
      </c>
      <c r="B410" s="15" t="s">
        <v>3466</v>
      </c>
      <c r="C410" s="15">
        <v>1760</v>
      </c>
      <c r="D410" s="74">
        <v>0</v>
      </c>
      <c r="E410" s="15">
        <v>0.5</v>
      </c>
      <c r="F410" s="15">
        <v>1.3</v>
      </c>
      <c r="H410" s="15">
        <v>2244</v>
      </c>
      <c r="I410" s="15" t="s">
        <v>399</v>
      </c>
      <c r="J410" s="15">
        <v>8</v>
      </c>
      <c r="K410" s="15">
        <v>8</v>
      </c>
      <c r="L410" s="15">
        <v>8</v>
      </c>
      <c r="M410" s="15">
        <v>8</v>
      </c>
      <c r="N410" s="15">
        <v>8</v>
      </c>
      <c r="O410" s="15">
        <v>8</v>
      </c>
      <c r="P410" s="15">
        <v>8</v>
      </c>
      <c r="Q410" s="15">
        <v>8</v>
      </c>
      <c r="R410" s="15">
        <v>8</v>
      </c>
      <c r="S410" s="15">
        <v>8</v>
      </c>
      <c r="T410" s="15">
        <v>8</v>
      </c>
      <c r="U410" s="15">
        <v>8</v>
      </c>
      <c r="V410" s="15">
        <v>8</v>
      </c>
      <c r="W410" s="15">
        <v>8</v>
      </c>
      <c r="X410" s="15">
        <v>8</v>
      </c>
      <c r="Y410" s="15">
        <v>8</v>
      </c>
      <c r="Z410" s="15">
        <v>8</v>
      </c>
      <c r="AA410" s="15">
        <v>8</v>
      </c>
      <c r="AB410" s="15">
        <v>8</v>
      </c>
      <c r="AC410" s="15">
        <v>8</v>
      </c>
      <c r="AD410" s="15">
        <v>23</v>
      </c>
      <c r="AE410" s="15">
        <v>23</v>
      </c>
      <c r="AF410" s="15">
        <v>23</v>
      </c>
      <c r="AG410" s="15">
        <v>23</v>
      </c>
      <c r="AH410" s="15">
        <v>23</v>
      </c>
      <c r="AI410" s="15">
        <v>23</v>
      </c>
      <c r="AJ410" s="15">
        <v>23</v>
      </c>
      <c r="AK410" s="15">
        <v>23</v>
      </c>
      <c r="AL410" s="15">
        <v>23</v>
      </c>
      <c r="AM410" s="15">
        <v>23</v>
      </c>
      <c r="AN410" s="15">
        <v>23</v>
      </c>
      <c r="AO410" s="15">
        <v>23</v>
      </c>
      <c r="AP410" s="15">
        <v>23</v>
      </c>
      <c r="AQ410" s="15">
        <v>23</v>
      </c>
      <c r="AR410" s="15">
        <v>23</v>
      </c>
      <c r="AS410" s="15">
        <v>23</v>
      </c>
      <c r="AT410" s="15">
        <v>23</v>
      </c>
      <c r="AU410" s="15">
        <v>23</v>
      </c>
      <c r="AV410" s="15">
        <v>23</v>
      </c>
      <c r="AW410" s="15">
        <v>23</v>
      </c>
    </row>
    <row r="411" spans="1:49">
      <c r="A411" s="74" t="s">
        <v>428</v>
      </c>
      <c r="B411" s="15" t="s">
        <v>3467</v>
      </c>
      <c r="C411" s="15">
        <v>2500</v>
      </c>
      <c r="D411" s="74">
        <v>0</v>
      </c>
      <c r="E411" s="15">
        <v>0.5</v>
      </c>
      <c r="F411" s="15">
        <v>1.3</v>
      </c>
      <c r="H411" s="15">
        <v>2245</v>
      </c>
      <c r="I411" s="15" t="s">
        <v>399</v>
      </c>
      <c r="J411" s="15">
        <v>11</v>
      </c>
      <c r="K411" s="15">
        <v>11</v>
      </c>
      <c r="L411" s="15">
        <v>11</v>
      </c>
      <c r="M411" s="15">
        <v>11</v>
      </c>
      <c r="N411" s="15">
        <v>11</v>
      </c>
      <c r="O411" s="15">
        <v>11</v>
      </c>
      <c r="P411" s="15">
        <v>11</v>
      </c>
      <c r="Q411" s="15">
        <v>11</v>
      </c>
      <c r="R411" s="15">
        <v>11</v>
      </c>
      <c r="S411" s="15">
        <v>11</v>
      </c>
      <c r="T411" s="15">
        <v>11</v>
      </c>
      <c r="U411" s="15">
        <v>11</v>
      </c>
      <c r="V411" s="15">
        <v>11</v>
      </c>
      <c r="W411" s="15">
        <v>11</v>
      </c>
      <c r="X411" s="15">
        <v>11</v>
      </c>
      <c r="Y411" s="15">
        <v>11</v>
      </c>
      <c r="Z411" s="15">
        <v>11</v>
      </c>
      <c r="AA411" s="15">
        <v>11</v>
      </c>
      <c r="AB411" s="15">
        <v>11</v>
      </c>
      <c r="AC411" s="15">
        <v>11</v>
      </c>
      <c r="AD411" s="15">
        <v>31</v>
      </c>
      <c r="AE411" s="15">
        <v>31</v>
      </c>
      <c r="AF411" s="15">
        <v>31</v>
      </c>
      <c r="AG411" s="15">
        <v>31</v>
      </c>
      <c r="AH411" s="15">
        <v>31</v>
      </c>
      <c r="AI411" s="15">
        <v>31</v>
      </c>
      <c r="AJ411" s="15">
        <v>31</v>
      </c>
      <c r="AK411" s="15">
        <v>31</v>
      </c>
      <c r="AL411" s="15">
        <v>31</v>
      </c>
      <c r="AM411" s="15">
        <v>31</v>
      </c>
      <c r="AN411" s="15">
        <v>31</v>
      </c>
      <c r="AO411" s="15">
        <v>31</v>
      </c>
      <c r="AP411" s="15">
        <v>31</v>
      </c>
      <c r="AQ411" s="15">
        <v>31</v>
      </c>
      <c r="AR411" s="15">
        <v>31</v>
      </c>
      <c r="AS411" s="15">
        <v>31</v>
      </c>
      <c r="AT411" s="15">
        <v>31</v>
      </c>
      <c r="AU411" s="15">
        <v>31</v>
      </c>
      <c r="AV411" s="15">
        <v>31</v>
      </c>
      <c r="AW411" s="15">
        <v>31</v>
      </c>
    </row>
    <row r="412" spans="1:49">
      <c r="A412" s="74" t="s">
        <v>428</v>
      </c>
      <c r="B412" s="15" t="s">
        <v>3468</v>
      </c>
      <c r="C412" s="15">
        <v>3775</v>
      </c>
      <c r="D412" s="74">
        <v>0</v>
      </c>
      <c r="E412" s="15">
        <v>1</v>
      </c>
      <c r="F412" s="15">
        <v>1.5</v>
      </c>
      <c r="H412" s="15">
        <v>2248</v>
      </c>
      <c r="I412" s="15" t="s">
        <v>397</v>
      </c>
      <c r="J412" s="15">
        <v>13</v>
      </c>
      <c r="K412" s="15">
        <v>13</v>
      </c>
      <c r="L412" s="15">
        <v>13</v>
      </c>
      <c r="M412" s="15">
        <v>13</v>
      </c>
      <c r="N412" s="15">
        <v>13</v>
      </c>
      <c r="O412" s="15">
        <v>13</v>
      </c>
      <c r="P412" s="15">
        <v>13</v>
      </c>
      <c r="Q412" s="15">
        <v>13</v>
      </c>
      <c r="R412" s="15">
        <v>13</v>
      </c>
      <c r="S412" s="15">
        <v>13</v>
      </c>
      <c r="T412" s="15">
        <v>13</v>
      </c>
      <c r="U412" s="15">
        <v>13</v>
      </c>
      <c r="V412" s="15">
        <v>13</v>
      </c>
      <c r="W412" s="15">
        <v>13</v>
      </c>
      <c r="X412" s="15">
        <v>13</v>
      </c>
      <c r="Y412" s="15">
        <v>13</v>
      </c>
      <c r="Z412" s="15">
        <v>13</v>
      </c>
      <c r="AA412" s="15">
        <v>13</v>
      </c>
      <c r="AB412" s="15">
        <v>13</v>
      </c>
      <c r="AC412" s="15">
        <v>13</v>
      </c>
      <c r="AD412" s="15">
        <v>18.5</v>
      </c>
      <c r="AE412" s="15">
        <v>18.5</v>
      </c>
      <c r="AF412" s="15">
        <v>18.5</v>
      </c>
      <c r="AG412" s="15">
        <v>18.5</v>
      </c>
      <c r="AH412" s="15">
        <v>18.5</v>
      </c>
      <c r="AI412" s="15">
        <v>18.5</v>
      </c>
      <c r="AJ412" s="15">
        <v>18.5</v>
      </c>
      <c r="AK412" s="15">
        <v>18.5</v>
      </c>
      <c r="AL412" s="15">
        <v>18.5</v>
      </c>
      <c r="AM412" s="15">
        <v>18.5</v>
      </c>
      <c r="AN412" s="15">
        <v>18.5</v>
      </c>
      <c r="AO412" s="15">
        <v>18.5</v>
      </c>
      <c r="AP412" s="15">
        <v>18.5</v>
      </c>
      <c r="AQ412" s="15">
        <v>18.5</v>
      </c>
      <c r="AR412" s="15">
        <v>18.5</v>
      </c>
      <c r="AS412" s="15">
        <v>18.5</v>
      </c>
      <c r="AT412" s="15">
        <v>18.5</v>
      </c>
      <c r="AU412" s="15">
        <v>18.5</v>
      </c>
      <c r="AV412" s="15">
        <v>18.5</v>
      </c>
      <c r="AW412" s="15">
        <v>18.5</v>
      </c>
    </row>
    <row r="413" spans="1:49">
      <c r="A413" s="74" t="s">
        <v>428</v>
      </c>
      <c r="B413" s="15" t="s">
        <v>3469</v>
      </c>
      <c r="C413" s="15">
        <v>4921</v>
      </c>
      <c r="D413" s="74">
        <v>0</v>
      </c>
      <c r="E413" s="15">
        <v>2</v>
      </c>
      <c r="F413" s="15">
        <v>1.7</v>
      </c>
      <c r="H413" s="15">
        <v>2252</v>
      </c>
      <c r="I413" s="15" t="s">
        <v>395</v>
      </c>
      <c r="J413" s="15">
        <v>16</v>
      </c>
      <c r="K413" s="15">
        <v>16</v>
      </c>
      <c r="L413" s="15">
        <v>16</v>
      </c>
      <c r="M413" s="15">
        <v>16</v>
      </c>
      <c r="N413" s="15">
        <v>16</v>
      </c>
      <c r="O413" s="15">
        <v>16</v>
      </c>
      <c r="P413" s="15">
        <v>16</v>
      </c>
      <c r="Q413" s="15">
        <v>16</v>
      </c>
      <c r="R413" s="15">
        <v>16</v>
      </c>
      <c r="S413" s="15">
        <v>16</v>
      </c>
      <c r="T413" s="15">
        <v>16</v>
      </c>
      <c r="U413" s="15">
        <v>16</v>
      </c>
      <c r="V413" s="15">
        <v>16</v>
      </c>
      <c r="W413" s="15">
        <v>16</v>
      </c>
      <c r="X413" s="15">
        <v>16</v>
      </c>
      <c r="Y413" s="15">
        <v>16</v>
      </c>
      <c r="Z413" s="15">
        <v>16</v>
      </c>
      <c r="AA413" s="15">
        <v>16</v>
      </c>
      <c r="AB413" s="15">
        <v>16</v>
      </c>
      <c r="AC413" s="15">
        <v>16</v>
      </c>
      <c r="AD413" s="15">
        <v>11.5</v>
      </c>
      <c r="AE413" s="15">
        <v>11.5</v>
      </c>
      <c r="AF413" s="15">
        <v>11.5</v>
      </c>
      <c r="AG413" s="15">
        <v>11.5</v>
      </c>
      <c r="AH413" s="15">
        <v>11.5</v>
      </c>
      <c r="AI413" s="15">
        <v>11.5</v>
      </c>
      <c r="AJ413" s="15">
        <v>11.5</v>
      </c>
      <c r="AK413" s="15">
        <v>11.5</v>
      </c>
      <c r="AL413" s="15">
        <v>11.5</v>
      </c>
      <c r="AM413" s="15">
        <v>11.5</v>
      </c>
      <c r="AN413" s="15">
        <v>11.5</v>
      </c>
      <c r="AO413" s="15">
        <v>11.5</v>
      </c>
      <c r="AP413" s="15">
        <v>11.5</v>
      </c>
      <c r="AQ413" s="15">
        <v>11.5</v>
      </c>
      <c r="AR413" s="15">
        <v>11.5</v>
      </c>
      <c r="AS413" s="15">
        <v>11.5</v>
      </c>
      <c r="AT413" s="15">
        <v>11.5</v>
      </c>
      <c r="AU413" s="15">
        <v>11.5</v>
      </c>
      <c r="AV413" s="15">
        <v>11.5</v>
      </c>
      <c r="AW413" s="15">
        <v>11.5</v>
      </c>
    </row>
    <row r="414" spans="1:49">
      <c r="A414" s="74" t="s">
        <v>428</v>
      </c>
      <c r="B414" s="15" t="s">
        <v>3470</v>
      </c>
      <c r="C414" s="15">
        <v>5120</v>
      </c>
      <c r="D414" s="74">
        <v>0</v>
      </c>
      <c r="E414" s="15">
        <v>2</v>
      </c>
      <c r="F414" s="15">
        <v>2</v>
      </c>
      <c r="H414" s="15">
        <v>2259</v>
      </c>
      <c r="I414" s="15" t="s">
        <v>395</v>
      </c>
      <c r="J414" s="15">
        <v>18</v>
      </c>
      <c r="K414" s="15">
        <v>18</v>
      </c>
      <c r="L414" s="15">
        <v>18</v>
      </c>
      <c r="M414" s="15">
        <v>18</v>
      </c>
      <c r="N414" s="15">
        <v>18</v>
      </c>
      <c r="O414" s="15">
        <v>18</v>
      </c>
      <c r="P414" s="15">
        <v>18</v>
      </c>
      <c r="Q414" s="15">
        <v>18</v>
      </c>
      <c r="R414" s="15">
        <v>18</v>
      </c>
      <c r="S414" s="15">
        <v>18</v>
      </c>
      <c r="T414" s="15">
        <v>18</v>
      </c>
      <c r="U414" s="15">
        <v>18</v>
      </c>
      <c r="V414" s="15">
        <v>18</v>
      </c>
      <c r="W414" s="15">
        <v>18</v>
      </c>
      <c r="X414" s="15">
        <v>18</v>
      </c>
      <c r="Y414" s="15">
        <v>18</v>
      </c>
      <c r="Z414" s="15">
        <v>18</v>
      </c>
      <c r="AA414" s="15">
        <v>18</v>
      </c>
      <c r="AB414" s="15">
        <v>18</v>
      </c>
      <c r="AC414" s="15">
        <v>18</v>
      </c>
      <c r="AD414" s="15">
        <v>12.5</v>
      </c>
      <c r="AE414" s="15">
        <v>12.5</v>
      </c>
      <c r="AF414" s="15">
        <v>12.5</v>
      </c>
      <c r="AG414" s="15">
        <v>12.5</v>
      </c>
      <c r="AH414" s="15">
        <v>12.5</v>
      </c>
      <c r="AI414" s="15">
        <v>12.5</v>
      </c>
      <c r="AJ414" s="15">
        <v>12.5</v>
      </c>
      <c r="AK414" s="15">
        <v>12.5</v>
      </c>
      <c r="AL414" s="15">
        <v>12.5</v>
      </c>
      <c r="AM414" s="15">
        <v>12.5</v>
      </c>
      <c r="AN414" s="15">
        <v>12.5</v>
      </c>
      <c r="AO414" s="15">
        <v>12.5</v>
      </c>
      <c r="AP414" s="15">
        <v>12.5</v>
      </c>
      <c r="AQ414" s="15">
        <v>12.5</v>
      </c>
      <c r="AR414" s="15">
        <v>12.5</v>
      </c>
      <c r="AS414" s="15">
        <v>12.5</v>
      </c>
      <c r="AT414" s="15">
        <v>12.5</v>
      </c>
      <c r="AU414" s="15">
        <v>12.5</v>
      </c>
      <c r="AV414" s="15">
        <v>12.5</v>
      </c>
      <c r="AW414" s="15">
        <v>12.5</v>
      </c>
    </row>
    <row r="415" spans="1:49">
      <c r="A415" s="74" t="s">
        <v>428</v>
      </c>
      <c r="B415" s="15" t="s">
        <v>3471</v>
      </c>
      <c r="C415" s="15">
        <v>5761</v>
      </c>
      <c r="D415" s="74">
        <v>0</v>
      </c>
      <c r="E415" s="15">
        <v>1</v>
      </c>
      <c r="F415" s="15">
        <v>2.2999999999999998</v>
      </c>
      <c r="H415" s="15">
        <v>2263</v>
      </c>
      <c r="I415" s="15" t="s">
        <v>397</v>
      </c>
      <c r="J415" s="15">
        <v>21</v>
      </c>
      <c r="K415" s="15">
        <v>21</v>
      </c>
      <c r="L415" s="15">
        <v>21</v>
      </c>
      <c r="M415" s="15">
        <v>21</v>
      </c>
      <c r="N415" s="15">
        <v>21</v>
      </c>
      <c r="O415" s="15">
        <v>21</v>
      </c>
      <c r="P415" s="15">
        <v>21</v>
      </c>
      <c r="Q415" s="15">
        <v>21</v>
      </c>
      <c r="R415" s="15">
        <v>21</v>
      </c>
      <c r="S415" s="15">
        <v>21</v>
      </c>
      <c r="T415" s="15">
        <v>21</v>
      </c>
      <c r="U415" s="15">
        <v>21</v>
      </c>
      <c r="V415" s="15">
        <v>21</v>
      </c>
      <c r="W415" s="15">
        <v>21</v>
      </c>
      <c r="X415" s="15">
        <v>21</v>
      </c>
      <c r="Y415" s="15">
        <v>21</v>
      </c>
      <c r="Z415" s="15">
        <v>21</v>
      </c>
      <c r="AA415" s="15">
        <v>21</v>
      </c>
      <c r="AB415" s="15">
        <v>21</v>
      </c>
      <c r="AC415" s="15">
        <v>21</v>
      </c>
      <c r="AD415" s="15">
        <v>30</v>
      </c>
      <c r="AE415" s="15">
        <v>30</v>
      </c>
      <c r="AF415" s="15">
        <v>30</v>
      </c>
      <c r="AG415" s="15">
        <v>30</v>
      </c>
      <c r="AH415" s="15">
        <v>30</v>
      </c>
      <c r="AI415" s="15">
        <v>30</v>
      </c>
      <c r="AJ415" s="15">
        <v>30</v>
      </c>
      <c r="AK415" s="15">
        <v>30</v>
      </c>
      <c r="AL415" s="15">
        <v>30</v>
      </c>
      <c r="AM415" s="15">
        <v>30</v>
      </c>
      <c r="AN415" s="15">
        <v>30</v>
      </c>
      <c r="AO415" s="15">
        <v>30</v>
      </c>
      <c r="AP415" s="15">
        <v>30</v>
      </c>
      <c r="AQ415" s="15">
        <v>30</v>
      </c>
      <c r="AR415" s="15">
        <v>30</v>
      </c>
      <c r="AS415" s="15">
        <v>30</v>
      </c>
      <c r="AT415" s="15">
        <v>30</v>
      </c>
      <c r="AU415" s="15">
        <v>30</v>
      </c>
      <c r="AV415" s="15">
        <v>30</v>
      </c>
      <c r="AW415" s="15">
        <v>30</v>
      </c>
    </row>
    <row r="416" spans="1:49">
      <c r="A416" s="74" t="s">
        <v>428</v>
      </c>
      <c r="B416" s="15" t="s">
        <v>3472</v>
      </c>
      <c r="C416" s="15">
        <v>6843</v>
      </c>
      <c r="D416" s="74">
        <v>0</v>
      </c>
      <c r="E416" s="15">
        <v>1</v>
      </c>
      <c r="F416" s="15">
        <v>2.5</v>
      </c>
      <c r="H416" s="15">
        <v>2267</v>
      </c>
      <c r="I416" s="15" t="s">
        <v>397</v>
      </c>
      <c r="J416" s="15">
        <v>24</v>
      </c>
      <c r="K416" s="15">
        <v>24</v>
      </c>
      <c r="L416" s="15">
        <v>24</v>
      </c>
      <c r="M416" s="15">
        <v>24</v>
      </c>
      <c r="N416" s="15">
        <v>24</v>
      </c>
      <c r="O416" s="15">
        <v>24</v>
      </c>
      <c r="P416" s="15">
        <v>24</v>
      </c>
      <c r="Q416" s="15">
        <v>24</v>
      </c>
      <c r="R416" s="15">
        <v>24</v>
      </c>
      <c r="S416" s="15">
        <v>24</v>
      </c>
      <c r="T416" s="15">
        <v>24</v>
      </c>
      <c r="U416" s="15">
        <v>24</v>
      </c>
      <c r="V416" s="15">
        <v>24</v>
      </c>
      <c r="W416" s="15">
        <v>24</v>
      </c>
      <c r="X416" s="15">
        <v>24</v>
      </c>
      <c r="Y416" s="15">
        <v>24</v>
      </c>
      <c r="Z416" s="15">
        <v>24</v>
      </c>
      <c r="AA416" s="15">
        <v>24</v>
      </c>
      <c r="AB416" s="15">
        <v>24</v>
      </c>
      <c r="AC416" s="15">
        <v>24</v>
      </c>
      <c r="AD416" s="15">
        <v>34</v>
      </c>
      <c r="AE416" s="15">
        <v>34</v>
      </c>
      <c r="AF416" s="15">
        <v>34</v>
      </c>
      <c r="AG416" s="15">
        <v>34</v>
      </c>
      <c r="AH416" s="15">
        <v>34</v>
      </c>
      <c r="AI416" s="15">
        <v>34</v>
      </c>
      <c r="AJ416" s="15">
        <v>34</v>
      </c>
      <c r="AK416" s="15">
        <v>34</v>
      </c>
      <c r="AL416" s="15">
        <v>34</v>
      </c>
      <c r="AM416" s="15">
        <v>34</v>
      </c>
      <c r="AN416" s="15">
        <v>34</v>
      </c>
      <c r="AO416" s="15">
        <v>34</v>
      </c>
      <c r="AP416" s="15">
        <v>34</v>
      </c>
      <c r="AQ416" s="15">
        <v>34</v>
      </c>
      <c r="AR416" s="15">
        <v>34</v>
      </c>
      <c r="AS416" s="15">
        <v>34</v>
      </c>
      <c r="AT416" s="15">
        <v>34</v>
      </c>
      <c r="AU416" s="15">
        <v>34</v>
      </c>
      <c r="AV416" s="15">
        <v>34</v>
      </c>
      <c r="AW416" s="15">
        <v>34</v>
      </c>
    </row>
    <row r="417" spans="1:49">
      <c r="A417" s="74" t="s">
        <v>428</v>
      </c>
      <c r="B417" s="15" t="s">
        <v>3473</v>
      </c>
      <c r="C417" s="15">
        <v>9797</v>
      </c>
      <c r="D417" s="74">
        <v>0</v>
      </c>
      <c r="E417" s="15">
        <v>2</v>
      </c>
      <c r="F417" s="15">
        <v>3</v>
      </c>
      <c r="H417" s="15">
        <v>2272</v>
      </c>
      <c r="I417" s="15" t="s">
        <v>395</v>
      </c>
      <c r="J417" s="15">
        <v>30</v>
      </c>
      <c r="K417" s="15">
        <v>30</v>
      </c>
      <c r="L417" s="15">
        <v>30</v>
      </c>
      <c r="M417" s="15">
        <v>30</v>
      </c>
      <c r="N417" s="15">
        <v>30</v>
      </c>
      <c r="O417" s="15">
        <v>30</v>
      </c>
      <c r="P417" s="15">
        <v>30</v>
      </c>
      <c r="Q417" s="15">
        <v>30</v>
      </c>
      <c r="R417" s="15">
        <v>30</v>
      </c>
      <c r="S417" s="15">
        <v>30</v>
      </c>
      <c r="T417" s="15">
        <v>30</v>
      </c>
      <c r="U417" s="15">
        <v>30</v>
      </c>
      <c r="V417" s="15">
        <v>30</v>
      </c>
      <c r="W417" s="15">
        <v>30</v>
      </c>
      <c r="X417" s="15">
        <v>30</v>
      </c>
      <c r="Y417" s="15">
        <v>30</v>
      </c>
      <c r="Z417" s="15">
        <v>30</v>
      </c>
      <c r="AA417" s="15">
        <v>30</v>
      </c>
      <c r="AB417" s="15">
        <v>30</v>
      </c>
      <c r="AC417" s="15">
        <v>30</v>
      </c>
      <c r="AD417" s="15">
        <v>21</v>
      </c>
      <c r="AE417" s="15">
        <v>21</v>
      </c>
      <c r="AF417" s="15">
        <v>21</v>
      </c>
      <c r="AG417" s="15">
        <v>21</v>
      </c>
      <c r="AH417" s="15">
        <v>21</v>
      </c>
      <c r="AI417" s="15">
        <v>21</v>
      </c>
      <c r="AJ417" s="15">
        <v>21</v>
      </c>
      <c r="AK417" s="15">
        <v>21</v>
      </c>
      <c r="AL417" s="15">
        <v>21</v>
      </c>
      <c r="AM417" s="15">
        <v>21</v>
      </c>
      <c r="AN417" s="15">
        <v>21</v>
      </c>
      <c r="AO417" s="15">
        <v>21</v>
      </c>
      <c r="AP417" s="15">
        <v>21</v>
      </c>
      <c r="AQ417" s="15">
        <v>21</v>
      </c>
      <c r="AR417" s="15">
        <v>21</v>
      </c>
      <c r="AS417" s="15">
        <v>21</v>
      </c>
      <c r="AT417" s="15">
        <v>21</v>
      </c>
      <c r="AU417" s="15">
        <v>21</v>
      </c>
      <c r="AV417" s="15">
        <v>21</v>
      </c>
      <c r="AW417" s="15">
        <v>21</v>
      </c>
    </row>
    <row r="418" spans="1:49">
      <c r="A418" s="74" t="s">
        <v>428</v>
      </c>
      <c r="B418" s="15" t="s">
        <v>3474</v>
      </c>
      <c r="C418" s="15">
        <v>14012</v>
      </c>
      <c r="D418" s="74">
        <v>0</v>
      </c>
      <c r="E418" s="15">
        <v>2</v>
      </c>
      <c r="F418" s="15">
        <v>3.4</v>
      </c>
      <c r="H418" s="15">
        <v>2276</v>
      </c>
      <c r="I418" s="15" t="s">
        <v>395</v>
      </c>
      <c r="J418" s="15">
        <v>32</v>
      </c>
      <c r="K418" s="15">
        <v>32</v>
      </c>
      <c r="L418" s="15">
        <v>32</v>
      </c>
      <c r="M418" s="15">
        <v>32</v>
      </c>
      <c r="N418" s="15">
        <v>32</v>
      </c>
      <c r="O418" s="15">
        <v>32</v>
      </c>
      <c r="P418" s="15">
        <v>32</v>
      </c>
      <c r="Q418" s="15">
        <v>32</v>
      </c>
      <c r="R418" s="15">
        <v>32</v>
      </c>
      <c r="S418" s="15">
        <v>32</v>
      </c>
      <c r="T418" s="15">
        <v>32</v>
      </c>
      <c r="U418" s="15">
        <v>32</v>
      </c>
      <c r="V418" s="15">
        <v>32</v>
      </c>
      <c r="W418" s="15">
        <v>32</v>
      </c>
      <c r="X418" s="15">
        <v>32</v>
      </c>
      <c r="Y418" s="15">
        <v>32</v>
      </c>
      <c r="Z418" s="15">
        <v>32</v>
      </c>
      <c r="AA418" s="15">
        <v>32</v>
      </c>
      <c r="AB418" s="15">
        <v>32</v>
      </c>
      <c r="AC418" s="15">
        <v>32</v>
      </c>
      <c r="AD418" s="15">
        <v>22.5</v>
      </c>
      <c r="AE418" s="15">
        <v>22.5</v>
      </c>
      <c r="AF418" s="15">
        <v>22.5</v>
      </c>
      <c r="AG418" s="15">
        <v>22.5</v>
      </c>
      <c r="AH418" s="15">
        <v>22.5</v>
      </c>
      <c r="AI418" s="15">
        <v>22.5</v>
      </c>
      <c r="AJ418" s="15">
        <v>22.5</v>
      </c>
      <c r="AK418" s="15">
        <v>22.5</v>
      </c>
      <c r="AL418" s="15">
        <v>22.5</v>
      </c>
      <c r="AM418" s="15">
        <v>22.5</v>
      </c>
      <c r="AN418" s="15">
        <v>22.5</v>
      </c>
      <c r="AO418" s="15">
        <v>22.5</v>
      </c>
      <c r="AP418" s="15">
        <v>22.5</v>
      </c>
      <c r="AQ418" s="15">
        <v>22.5</v>
      </c>
      <c r="AR418" s="15">
        <v>22.5</v>
      </c>
      <c r="AS418" s="15">
        <v>22.5</v>
      </c>
      <c r="AT418" s="15">
        <v>22.5</v>
      </c>
      <c r="AU418" s="15">
        <v>22.5</v>
      </c>
      <c r="AV418" s="15">
        <v>22.5</v>
      </c>
      <c r="AW418" s="15">
        <v>22.5</v>
      </c>
    </row>
    <row r="419" spans="1:49">
      <c r="A419" s="74" t="s">
        <v>428</v>
      </c>
      <c r="B419" s="15" t="s">
        <v>3475</v>
      </c>
      <c r="C419" s="15">
        <v>16789</v>
      </c>
      <c r="D419" s="74">
        <v>0</v>
      </c>
      <c r="E419" s="15">
        <v>1</v>
      </c>
      <c r="F419" s="15">
        <v>4</v>
      </c>
      <c r="H419" s="15">
        <v>2284</v>
      </c>
      <c r="I419" s="15" t="s">
        <v>397</v>
      </c>
      <c r="J419" s="15">
        <v>36</v>
      </c>
      <c r="K419" s="15">
        <v>36</v>
      </c>
      <c r="L419" s="15">
        <v>36</v>
      </c>
      <c r="M419" s="15">
        <v>36</v>
      </c>
      <c r="N419" s="15">
        <v>36</v>
      </c>
      <c r="O419" s="15">
        <v>36</v>
      </c>
      <c r="P419" s="15">
        <v>36</v>
      </c>
      <c r="Q419" s="15">
        <v>36</v>
      </c>
      <c r="R419" s="15">
        <v>36</v>
      </c>
      <c r="S419" s="15">
        <v>36</v>
      </c>
      <c r="T419" s="15">
        <v>36</v>
      </c>
      <c r="U419" s="15">
        <v>36</v>
      </c>
      <c r="V419" s="15">
        <v>36</v>
      </c>
      <c r="W419" s="15">
        <v>36</v>
      </c>
      <c r="X419" s="15">
        <v>36</v>
      </c>
      <c r="Y419" s="15">
        <v>36</v>
      </c>
      <c r="Z419" s="15">
        <v>36</v>
      </c>
      <c r="AA419" s="15">
        <v>36</v>
      </c>
      <c r="AB419" s="15">
        <v>36</v>
      </c>
      <c r="AC419" s="15">
        <v>36</v>
      </c>
      <c r="AD419" s="15">
        <v>51</v>
      </c>
      <c r="AE419" s="15">
        <v>51</v>
      </c>
      <c r="AF419" s="15">
        <v>51</v>
      </c>
      <c r="AG419" s="15">
        <v>51</v>
      </c>
      <c r="AH419" s="15">
        <v>51</v>
      </c>
      <c r="AI419" s="15">
        <v>51</v>
      </c>
      <c r="AJ419" s="15">
        <v>51</v>
      </c>
      <c r="AK419" s="15">
        <v>51</v>
      </c>
      <c r="AL419" s="15">
        <v>51</v>
      </c>
      <c r="AM419" s="15">
        <v>51</v>
      </c>
      <c r="AN419" s="15">
        <v>51</v>
      </c>
      <c r="AO419" s="15">
        <v>51</v>
      </c>
      <c r="AP419" s="15">
        <v>51</v>
      </c>
      <c r="AQ419" s="15">
        <v>51</v>
      </c>
      <c r="AR419" s="15">
        <v>51</v>
      </c>
      <c r="AS419" s="15">
        <v>51</v>
      </c>
      <c r="AT419" s="15">
        <v>51</v>
      </c>
      <c r="AU419" s="15">
        <v>51</v>
      </c>
      <c r="AV419" s="15">
        <v>51</v>
      </c>
      <c r="AW419" s="15">
        <v>51</v>
      </c>
    </row>
    <row r="420" spans="1:49">
      <c r="A420" s="74" t="s">
        <v>428</v>
      </c>
      <c r="B420" s="15" t="s">
        <v>3476</v>
      </c>
      <c r="C420" s="15">
        <v>39453</v>
      </c>
      <c r="D420" s="74">
        <v>0</v>
      </c>
      <c r="E420" s="15">
        <v>1</v>
      </c>
      <c r="F420" s="15">
        <v>7</v>
      </c>
      <c r="H420" s="15">
        <v>2293</v>
      </c>
      <c r="I420" s="15" t="s">
        <v>397</v>
      </c>
      <c r="J420" s="15">
        <v>50</v>
      </c>
      <c r="K420" s="15">
        <v>50</v>
      </c>
      <c r="L420" s="15">
        <v>50</v>
      </c>
      <c r="M420" s="15">
        <v>50</v>
      </c>
      <c r="N420" s="15">
        <v>50</v>
      </c>
      <c r="O420" s="15">
        <v>50</v>
      </c>
      <c r="P420" s="15">
        <v>50</v>
      </c>
      <c r="Q420" s="15">
        <v>50</v>
      </c>
      <c r="R420" s="15">
        <v>50</v>
      </c>
      <c r="S420" s="15">
        <v>50</v>
      </c>
      <c r="T420" s="15">
        <v>50</v>
      </c>
      <c r="U420" s="15">
        <v>50</v>
      </c>
      <c r="V420" s="15">
        <v>50</v>
      </c>
      <c r="W420" s="15">
        <v>50</v>
      </c>
      <c r="X420" s="15">
        <v>50</v>
      </c>
      <c r="Y420" s="15">
        <v>50</v>
      </c>
      <c r="Z420" s="15">
        <v>50</v>
      </c>
      <c r="AA420" s="15">
        <v>50</v>
      </c>
      <c r="AB420" s="15">
        <v>50</v>
      </c>
      <c r="AC420" s="15">
        <v>50</v>
      </c>
      <c r="AD420" s="15">
        <v>71</v>
      </c>
      <c r="AE420" s="15">
        <v>71</v>
      </c>
      <c r="AF420" s="15">
        <v>71</v>
      </c>
      <c r="AG420" s="15">
        <v>71</v>
      </c>
      <c r="AH420" s="15">
        <v>71</v>
      </c>
      <c r="AI420" s="15">
        <v>71</v>
      </c>
      <c r="AJ420" s="15">
        <v>71</v>
      </c>
      <c r="AK420" s="15">
        <v>71</v>
      </c>
      <c r="AL420" s="15">
        <v>71</v>
      </c>
      <c r="AM420" s="15">
        <v>71</v>
      </c>
      <c r="AN420" s="15">
        <v>71</v>
      </c>
      <c r="AO420" s="15">
        <v>71</v>
      </c>
      <c r="AP420" s="15">
        <v>71</v>
      </c>
      <c r="AQ420" s="15">
        <v>71</v>
      </c>
      <c r="AR420" s="15">
        <v>71</v>
      </c>
      <c r="AS420" s="15">
        <v>71</v>
      </c>
      <c r="AT420" s="15">
        <v>71</v>
      </c>
      <c r="AU420" s="15">
        <v>71</v>
      </c>
      <c r="AV420" s="15">
        <v>71</v>
      </c>
      <c r="AW420" s="15">
        <v>71</v>
      </c>
    </row>
    <row r="421" spans="1:49">
      <c r="A421" s="15" t="s">
        <v>3822</v>
      </c>
      <c r="B421" s="15" t="s">
        <v>3311</v>
      </c>
      <c r="C421" s="15">
        <v>288</v>
      </c>
      <c r="D421" s="74">
        <v>0</v>
      </c>
      <c r="E421" s="15">
        <v>1</v>
      </c>
      <c r="F421" s="15">
        <v>2.4</v>
      </c>
      <c r="H421" s="15">
        <v>2221</v>
      </c>
      <c r="I421" s="15" t="s">
        <v>397</v>
      </c>
      <c r="J421" s="15">
        <v>12</v>
      </c>
      <c r="K421" s="15">
        <v>12</v>
      </c>
      <c r="L421" s="15">
        <v>12</v>
      </c>
      <c r="M421" s="15">
        <v>12</v>
      </c>
      <c r="N421" s="15">
        <v>12</v>
      </c>
      <c r="O421" s="15">
        <v>12</v>
      </c>
      <c r="P421" s="15">
        <v>12</v>
      </c>
      <c r="Q421" s="15">
        <v>12</v>
      </c>
      <c r="R421" s="15">
        <v>12</v>
      </c>
      <c r="S421" s="15">
        <v>12</v>
      </c>
      <c r="T421" s="15">
        <v>12</v>
      </c>
      <c r="U421" s="15">
        <v>12</v>
      </c>
      <c r="V421" s="15">
        <v>12</v>
      </c>
      <c r="W421" s="15">
        <v>12</v>
      </c>
      <c r="X421" s="15">
        <v>12</v>
      </c>
      <c r="Y421" s="15">
        <v>12</v>
      </c>
      <c r="Z421" s="15">
        <v>12</v>
      </c>
      <c r="AA421" s="15">
        <v>11</v>
      </c>
      <c r="AB421" s="15">
        <v>11</v>
      </c>
      <c r="AC421" s="15">
        <v>11</v>
      </c>
      <c r="AD421" s="15">
        <v>17</v>
      </c>
      <c r="AE421" s="15">
        <v>17</v>
      </c>
      <c r="AF421" s="15">
        <v>17</v>
      </c>
      <c r="AG421" s="15">
        <v>17</v>
      </c>
      <c r="AH421" s="15">
        <v>17</v>
      </c>
      <c r="AI421" s="15">
        <v>17</v>
      </c>
      <c r="AJ421" s="15">
        <v>17</v>
      </c>
      <c r="AK421" s="15">
        <v>17</v>
      </c>
      <c r="AL421" s="15">
        <v>17</v>
      </c>
      <c r="AM421" s="15">
        <v>17</v>
      </c>
      <c r="AN421" s="15">
        <v>17</v>
      </c>
      <c r="AO421" s="15">
        <v>17</v>
      </c>
      <c r="AP421" s="15">
        <v>17</v>
      </c>
      <c r="AQ421" s="15">
        <v>17</v>
      </c>
      <c r="AR421" s="15">
        <v>17</v>
      </c>
      <c r="AS421" s="15">
        <v>17</v>
      </c>
      <c r="AT421" s="15">
        <v>17</v>
      </c>
      <c r="AU421" s="15">
        <v>15.5</v>
      </c>
      <c r="AV421" s="15">
        <v>15.5</v>
      </c>
      <c r="AW421" s="15">
        <v>15.5</v>
      </c>
    </row>
    <row r="422" spans="1:49">
      <c r="A422" s="74" t="s">
        <v>3822</v>
      </c>
      <c r="B422" s="15" t="s">
        <v>3312</v>
      </c>
      <c r="C422" s="15">
        <v>306</v>
      </c>
      <c r="D422" s="74">
        <v>0</v>
      </c>
      <c r="E422" s="15">
        <v>1</v>
      </c>
      <c r="F422" s="15">
        <v>2.1</v>
      </c>
      <c r="H422" s="15">
        <v>2224</v>
      </c>
      <c r="I422" s="15" t="s">
        <v>397</v>
      </c>
      <c r="J422" s="15">
        <v>13</v>
      </c>
      <c r="K422" s="15">
        <v>13</v>
      </c>
      <c r="L422" s="15">
        <v>13</v>
      </c>
      <c r="M422" s="15">
        <v>13</v>
      </c>
      <c r="N422" s="15">
        <v>13</v>
      </c>
      <c r="O422" s="15">
        <v>13</v>
      </c>
      <c r="P422" s="15">
        <v>13</v>
      </c>
      <c r="Q422" s="15">
        <v>13</v>
      </c>
      <c r="R422" s="15">
        <v>13</v>
      </c>
      <c r="S422" s="15">
        <v>13</v>
      </c>
      <c r="T422" s="15">
        <v>13</v>
      </c>
      <c r="U422" s="15">
        <v>13</v>
      </c>
      <c r="V422" s="15">
        <v>13</v>
      </c>
      <c r="W422" s="15">
        <v>13</v>
      </c>
      <c r="X422" s="15">
        <v>13</v>
      </c>
      <c r="Y422" s="15">
        <v>13</v>
      </c>
      <c r="Z422" s="15">
        <v>12</v>
      </c>
      <c r="AA422" s="15">
        <v>12</v>
      </c>
      <c r="AB422" s="15">
        <v>12</v>
      </c>
      <c r="AC422" s="15">
        <v>12</v>
      </c>
      <c r="AD422" s="15">
        <v>18.5</v>
      </c>
      <c r="AE422" s="15">
        <v>18.5</v>
      </c>
      <c r="AF422" s="15">
        <v>18.5</v>
      </c>
      <c r="AG422" s="15">
        <v>18.5</v>
      </c>
      <c r="AH422" s="15">
        <v>18.5</v>
      </c>
      <c r="AI422" s="15">
        <v>18.5</v>
      </c>
      <c r="AJ422" s="15">
        <v>18.5</v>
      </c>
      <c r="AK422" s="15">
        <v>18.5</v>
      </c>
      <c r="AL422" s="15">
        <v>18.5</v>
      </c>
      <c r="AM422" s="15">
        <v>18.5</v>
      </c>
      <c r="AN422" s="15">
        <v>18.5</v>
      </c>
      <c r="AO422" s="15">
        <v>18.5</v>
      </c>
      <c r="AP422" s="15">
        <v>18.5</v>
      </c>
      <c r="AQ422" s="15">
        <v>18.5</v>
      </c>
      <c r="AR422" s="15">
        <v>18.5</v>
      </c>
      <c r="AS422" s="15">
        <v>18.5</v>
      </c>
      <c r="AT422" s="15">
        <v>17</v>
      </c>
      <c r="AU422" s="15">
        <v>17</v>
      </c>
      <c r="AV422" s="15">
        <v>17</v>
      </c>
      <c r="AW422" s="15">
        <v>17</v>
      </c>
    </row>
    <row r="423" spans="1:49">
      <c r="A423" s="74" t="s">
        <v>3822</v>
      </c>
      <c r="B423" s="15" t="s">
        <v>3313</v>
      </c>
      <c r="C423" s="15">
        <v>328</v>
      </c>
      <c r="D423" s="74">
        <v>0</v>
      </c>
      <c r="E423" s="15">
        <v>1</v>
      </c>
      <c r="F423" s="15">
        <v>2.1</v>
      </c>
      <c r="H423" s="15">
        <v>2229</v>
      </c>
      <c r="I423" s="15" t="s">
        <v>397</v>
      </c>
      <c r="J423" s="15">
        <v>14</v>
      </c>
      <c r="K423" s="15">
        <v>14</v>
      </c>
      <c r="L423" s="15">
        <v>14</v>
      </c>
      <c r="M423" s="15">
        <v>14</v>
      </c>
      <c r="N423" s="15">
        <v>14</v>
      </c>
      <c r="O423" s="15">
        <v>14</v>
      </c>
      <c r="P423" s="15">
        <v>14</v>
      </c>
      <c r="Q423" s="15">
        <v>14</v>
      </c>
      <c r="R423" s="15">
        <v>14</v>
      </c>
      <c r="S423" s="15">
        <v>14</v>
      </c>
      <c r="T423" s="15">
        <v>14</v>
      </c>
      <c r="U423" s="15">
        <v>14</v>
      </c>
      <c r="V423" s="15">
        <v>14</v>
      </c>
      <c r="W423" s="15">
        <v>14</v>
      </c>
      <c r="X423" s="15">
        <v>14</v>
      </c>
      <c r="Y423" s="15">
        <v>13</v>
      </c>
      <c r="Z423" s="15">
        <v>13</v>
      </c>
      <c r="AA423" s="15">
        <v>13</v>
      </c>
      <c r="AB423" s="15">
        <v>13</v>
      </c>
      <c r="AC423" s="15">
        <v>13</v>
      </c>
      <c r="AD423" s="15">
        <v>20</v>
      </c>
      <c r="AE423" s="15">
        <v>20</v>
      </c>
      <c r="AF423" s="15">
        <v>20</v>
      </c>
      <c r="AG423" s="15">
        <v>20</v>
      </c>
      <c r="AH423" s="15">
        <v>20</v>
      </c>
      <c r="AI423" s="15">
        <v>20</v>
      </c>
      <c r="AJ423" s="15">
        <v>20</v>
      </c>
      <c r="AK423" s="15">
        <v>20</v>
      </c>
      <c r="AL423" s="15">
        <v>20</v>
      </c>
      <c r="AM423" s="15">
        <v>20</v>
      </c>
      <c r="AN423" s="15">
        <v>20</v>
      </c>
      <c r="AO423" s="15">
        <v>20</v>
      </c>
      <c r="AP423" s="15">
        <v>20</v>
      </c>
      <c r="AQ423" s="15">
        <v>20</v>
      </c>
      <c r="AR423" s="15">
        <v>20</v>
      </c>
      <c r="AS423" s="15">
        <v>18.5</v>
      </c>
      <c r="AT423" s="15">
        <v>18.5</v>
      </c>
      <c r="AU423" s="15">
        <v>18.5</v>
      </c>
      <c r="AV423" s="15">
        <v>18.5</v>
      </c>
      <c r="AW423" s="15">
        <v>18.5</v>
      </c>
    </row>
    <row r="424" spans="1:49">
      <c r="A424" s="74" t="s">
        <v>3822</v>
      </c>
      <c r="B424" s="15" t="s">
        <v>3314</v>
      </c>
      <c r="C424" s="15">
        <v>336</v>
      </c>
      <c r="D424" s="74">
        <v>0</v>
      </c>
      <c r="E424" s="15">
        <v>2</v>
      </c>
      <c r="F424" s="15">
        <v>2.9</v>
      </c>
      <c r="H424" s="15">
        <v>2232</v>
      </c>
      <c r="I424" s="15" t="s">
        <v>395</v>
      </c>
      <c r="J424" s="15">
        <v>14</v>
      </c>
      <c r="K424" s="15">
        <v>14</v>
      </c>
      <c r="L424" s="15">
        <v>14</v>
      </c>
      <c r="M424" s="15">
        <v>14</v>
      </c>
      <c r="N424" s="15">
        <v>14</v>
      </c>
      <c r="O424" s="15">
        <v>14</v>
      </c>
      <c r="P424" s="15">
        <v>14</v>
      </c>
      <c r="Q424" s="15">
        <v>14</v>
      </c>
      <c r="R424" s="15">
        <v>14</v>
      </c>
      <c r="S424" s="15">
        <v>14</v>
      </c>
      <c r="T424" s="15">
        <v>14</v>
      </c>
      <c r="U424" s="15">
        <v>14</v>
      </c>
      <c r="V424" s="15">
        <v>14</v>
      </c>
      <c r="W424" s="15">
        <v>14</v>
      </c>
      <c r="X424" s="15">
        <v>14</v>
      </c>
      <c r="Y424" s="15">
        <v>13</v>
      </c>
      <c r="Z424" s="15">
        <v>13</v>
      </c>
      <c r="AA424" s="15">
        <v>13</v>
      </c>
      <c r="AB424" s="15">
        <v>13</v>
      </c>
      <c r="AC424" s="15">
        <v>13</v>
      </c>
      <c r="AD424" s="15">
        <v>10</v>
      </c>
      <c r="AE424" s="15">
        <v>10</v>
      </c>
      <c r="AF424" s="15">
        <v>10</v>
      </c>
      <c r="AG424" s="15">
        <v>10</v>
      </c>
      <c r="AH424" s="15">
        <v>10</v>
      </c>
      <c r="AI424" s="15">
        <v>10</v>
      </c>
      <c r="AJ424" s="15">
        <v>10</v>
      </c>
      <c r="AK424" s="15">
        <v>10</v>
      </c>
      <c r="AL424" s="15">
        <v>10</v>
      </c>
      <c r="AM424" s="15">
        <v>10</v>
      </c>
      <c r="AN424" s="15">
        <v>10</v>
      </c>
      <c r="AO424" s="15">
        <v>10</v>
      </c>
      <c r="AP424" s="15">
        <v>10</v>
      </c>
      <c r="AQ424" s="15">
        <v>10</v>
      </c>
      <c r="AR424" s="15">
        <v>10</v>
      </c>
      <c r="AS424" s="15">
        <v>9</v>
      </c>
      <c r="AT424" s="15">
        <v>9</v>
      </c>
      <c r="AU424" s="15">
        <v>9</v>
      </c>
      <c r="AV424" s="15">
        <v>9</v>
      </c>
      <c r="AW424" s="15">
        <v>9</v>
      </c>
    </row>
    <row r="425" spans="1:49">
      <c r="A425" s="74" t="s">
        <v>3822</v>
      </c>
      <c r="B425" s="15" t="s">
        <v>3315</v>
      </c>
      <c r="C425" s="15">
        <v>359</v>
      </c>
      <c r="D425" s="74">
        <v>0</v>
      </c>
      <c r="E425" s="15">
        <v>1</v>
      </c>
      <c r="F425" s="15">
        <v>2.9</v>
      </c>
      <c r="H425" s="15">
        <v>2235</v>
      </c>
      <c r="I425" s="15" t="s">
        <v>397</v>
      </c>
      <c r="J425" s="15">
        <v>15</v>
      </c>
      <c r="K425" s="15">
        <v>15</v>
      </c>
      <c r="L425" s="15">
        <v>15</v>
      </c>
      <c r="M425" s="15">
        <v>15</v>
      </c>
      <c r="N425" s="15">
        <v>15</v>
      </c>
      <c r="O425" s="15">
        <v>14</v>
      </c>
      <c r="P425" s="15">
        <v>14</v>
      </c>
      <c r="Q425" s="15">
        <v>14</v>
      </c>
      <c r="R425" s="15">
        <v>14</v>
      </c>
      <c r="S425" s="15">
        <v>14</v>
      </c>
      <c r="T425" s="15">
        <v>14</v>
      </c>
      <c r="U425" s="15">
        <v>14</v>
      </c>
      <c r="V425" s="15">
        <v>14</v>
      </c>
      <c r="W425" s="15">
        <v>14</v>
      </c>
      <c r="X425" s="15">
        <v>13</v>
      </c>
      <c r="Y425" s="15">
        <v>13</v>
      </c>
      <c r="Z425" s="15">
        <v>13</v>
      </c>
      <c r="AA425" s="15">
        <v>13</v>
      </c>
      <c r="AB425" s="15">
        <v>13</v>
      </c>
      <c r="AC425" s="15">
        <v>13</v>
      </c>
      <c r="AD425" s="15">
        <v>21</v>
      </c>
      <c r="AE425" s="15">
        <v>21</v>
      </c>
      <c r="AF425" s="15">
        <v>21</v>
      </c>
      <c r="AG425" s="15">
        <v>21</v>
      </c>
      <c r="AH425" s="15">
        <v>21</v>
      </c>
      <c r="AI425" s="15">
        <v>20</v>
      </c>
      <c r="AJ425" s="15">
        <v>20</v>
      </c>
      <c r="AK425" s="15">
        <v>20</v>
      </c>
      <c r="AL425" s="15">
        <v>20</v>
      </c>
      <c r="AM425" s="15">
        <v>20</v>
      </c>
      <c r="AN425" s="15">
        <v>20</v>
      </c>
      <c r="AO425" s="15">
        <v>20</v>
      </c>
      <c r="AP425" s="15">
        <v>20</v>
      </c>
      <c r="AQ425" s="15">
        <v>20</v>
      </c>
      <c r="AR425" s="15">
        <v>18.5</v>
      </c>
      <c r="AS425" s="15">
        <v>18.5</v>
      </c>
      <c r="AT425" s="15">
        <v>18.5</v>
      </c>
      <c r="AU425" s="15">
        <v>18.5</v>
      </c>
      <c r="AV425" s="15">
        <v>18.5</v>
      </c>
      <c r="AW425" s="15">
        <v>18.5</v>
      </c>
    </row>
    <row r="426" spans="1:49">
      <c r="A426" s="74" t="s">
        <v>3822</v>
      </c>
      <c r="B426" s="15" t="s">
        <v>3316</v>
      </c>
      <c r="C426" s="15">
        <v>426</v>
      </c>
      <c r="D426" s="74">
        <v>0</v>
      </c>
      <c r="E426" s="15">
        <v>1</v>
      </c>
      <c r="F426" s="15">
        <v>3.1</v>
      </c>
      <c r="H426" s="15">
        <v>2238</v>
      </c>
      <c r="I426" s="15" t="s">
        <v>397</v>
      </c>
      <c r="J426" s="15">
        <v>18</v>
      </c>
      <c r="K426" s="15">
        <v>18</v>
      </c>
      <c r="L426" s="15">
        <v>18</v>
      </c>
      <c r="M426" s="15">
        <v>18</v>
      </c>
      <c r="N426" s="15">
        <v>17</v>
      </c>
      <c r="O426" s="15">
        <v>17</v>
      </c>
      <c r="P426" s="15">
        <v>17</v>
      </c>
      <c r="Q426" s="15">
        <v>17</v>
      </c>
      <c r="R426" s="15">
        <v>17</v>
      </c>
      <c r="S426" s="15">
        <v>17</v>
      </c>
      <c r="T426" s="15">
        <v>17</v>
      </c>
      <c r="U426" s="15">
        <v>17</v>
      </c>
      <c r="V426" s="15">
        <v>16</v>
      </c>
      <c r="W426" s="15">
        <v>16</v>
      </c>
      <c r="X426" s="15">
        <v>16</v>
      </c>
      <c r="Y426" s="15">
        <v>16</v>
      </c>
      <c r="Z426" s="15">
        <v>16</v>
      </c>
      <c r="AA426" s="15">
        <v>16</v>
      </c>
      <c r="AB426" s="15">
        <v>16</v>
      </c>
      <c r="AC426" s="15">
        <v>15</v>
      </c>
      <c r="AD426" s="15">
        <v>25.5</v>
      </c>
      <c r="AE426" s="15">
        <v>25.5</v>
      </c>
      <c r="AF426" s="15">
        <v>25.5</v>
      </c>
      <c r="AG426" s="15">
        <v>25.5</v>
      </c>
      <c r="AH426" s="15">
        <v>24</v>
      </c>
      <c r="AI426" s="15">
        <v>24</v>
      </c>
      <c r="AJ426" s="15">
        <v>24</v>
      </c>
      <c r="AK426" s="15">
        <v>24</v>
      </c>
      <c r="AL426" s="15">
        <v>24</v>
      </c>
      <c r="AM426" s="15">
        <v>24</v>
      </c>
      <c r="AN426" s="15">
        <v>24</v>
      </c>
      <c r="AO426" s="15">
        <v>24</v>
      </c>
      <c r="AP426" s="15">
        <v>23</v>
      </c>
      <c r="AQ426" s="15">
        <v>23</v>
      </c>
      <c r="AR426" s="15">
        <v>23</v>
      </c>
      <c r="AS426" s="15">
        <v>23</v>
      </c>
      <c r="AT426" s="15">
        <v>23</v>
      </c>
      <c r="AU426" s="15">
        <v>23</v>
      </c>
      <c r="AV426" s="15">
        <v>23</v>
      </c>
      <c r="AW426" s="15">
        <v>21</v>
      </c>
    </row>
    <row r="427" spans="1:49">
      <c r="A427" s="74" t="s">
        <v>3822</v>
      </c>
      <c r="B427" s="15" t="s">
        <v>3317</v>
      </c>
      <c r="C427" s="15">
        <v>378</v>
      </c>
      <c r="D427" s="74">
        <v>0</v>
      </c>
      <c r="E427" s="15">
        <v>2</v>
      </c>
      <c r="F427" s="15">
        <v>2.7</v>
      </c>
      <c r="H427" s="15">
        <v>2243</v>
      </c>
      <c r="I427" s="15" t="s">
        <v>395</v>
      </c>
      <c r="J427" s="15">
        <v>16</v>
      </c>
      <c r="K427" s="15">
        <v>16</v>
      </c>
      <c r="L427" s="15">
        <v>16</v>
      </c>
      <c r="M427" s="15">
        <v>16</v>
      </c>
      <c r="N427" s="15">
        <v>16</v>
      </c>
      <c r="O427" s="15">
        <v>15</v>
      </c>
      <c r="P427" s="15">
        <v>15</v>
      </c>
      <c r="Q427" s="15">
        <v>15</v>
      </c>
      <c r="R427" s="15">
        <v>15</v>
      </c>
      <c r="S427" s="15">
        <v>15</v>
      </c>
      <c r="T427" s="15">
        <v>15</v>
      </c>
      <c r="U427" s="15">
        <v>15</v>
      </c>
      <c r="V427" s="15">
        <v>15</v>
      </c>
      <c r="W427" s="15">
        <v>14</v>
      </c>
      <c r="X427" s="15">
        <v>14</v>
      </c>
      <c r="Y427" s="15">
        <v>14</v>
      </c>
      <c r="Z427" s="15">
        <v>14</v>
      </c>
      <c r="AA427" s="15">
        <v>14</v>
      </c>
      <c r="AB427" s="15">
        <v>14</v>
      </c>
      <c r="AC427" s="15">
        <v>14</v>
      </c>
      <c r="AD427" s="15">
        <v>11.5</v>
      </c>
      <c r="AE427" s="15">
        <v>11.5</v>
      </c>
      <c r="AF427" s="15">
        <v>11.5</v>
      </c>
      <c r="AG427" s="15">
        <v>11.5</v>
      </c>
      <c r="AH427" s="15">
        <v>11.5</v>
      </c>
      <c r="AI427" s="15">
        <v>10.5</v>
      </c>
      <c r="AJ427" s="15">
        <v>10.5</v>
      </c>
      <c r="AK427" s="15">
        <v>10.5</v>
      </c>
      <c r="AL427" s="15">
        <v>10.5</v>
      </c>
      <c r="AM427" s="15">
        <v>10.5</v>
      </c>
      <c r="AN427" s="15">
        <v>10.5</v>
      </c>
      <c r="AO427" s="15">
        <v>10.5</v>
      </c>
      <c r="AP427" s="15">
        <v>10.5</v>
      </c>
      <c r="AQ427" s="15">
        <v>10</v>
      </c>
      <c r="AR427" s="15">
        <v>10</v>
      </c>
      <c r="AS427" s="15">
        <v>10</v>
      </c>
      <c r="AT427" s="15">
        <v>10</v>
      </c>
      <c r="AU427" s="15">
        <v>10</v>
      </c>
      <c r="AV427" s="15">
        <v>10</v>
      </c>
      <c r="AW427" s="15">
        <v>10</v>
      </c>
    </row>
    <row r="428" spans="1:49">
      <c r="A428" s="74" t="s">
        <v>3822</v>
      </c>
      <c r="B428" s="15" t="s">
        <v>3318</v>
      </c>
      <c r="C428" s="15">
        <v>332</v>
      </c>
      <c r="D428" s="74">
        <v>0</v>
      </c>
      <c r="E428" s="15">
        <v>3</v>
      </c>
      <c r="F428" s="15">
        <v>2.5</v>
      </c>
      <c r="H428" s="15">
        <v>2257</v>
      </c>
      <c r="I428" s="15" t="s">
        <v>393</v>
      </c>
      <c r="J428" s="15">
        <v>14</v>
      </c>
      <c r="K428" s="15">
        <v>14</v>
      </c>
      <c r="L428" s="15">
        <v>14</v>
      </c>
      <c r="M428" s="15">
        <v>14</v>
      </c>
      <c r="N428" s="15">
        <v>14</v>
      </c>
      <c r="O428" s="15">
        <v>13</v>
      </c>
      <c r="P428" s="15">
        <v>13</v>
      </c>
      <c r="Q428" s="15">
        <v>13</v>
      </c>
      <c r="R428" s="15">
        <v>13</v>
      </c>
      <c r="S428" s="15">
        <v>13</v>
      </c>
      <c r="T428" s="15">
        <v>13</v>
      </c>
      <c r="U428" s="15">
        <v>13</v>
      </c>
      <c r="V428" s="15">
        <v>13</v>
      </c>
      <c r="W428" s="15">
        <v>13</v>
      </c>
      <c r="X428" s="15">
        <v>13</v>
      </c>
      <c r="Y428" s="15">
        <v>12</v>
      </c>
      <c r="Z428" s="15">
        <v>12</v>
      </c>
      <c r="AA428" s="15">
        <v>12</v>
      </c>
      <c r="AB428" s="15">
        <v>12</v>
      </c>
      <c r="AC428" s="15">
        <v>12</v>
      </c>
      <c r="AD428" s="15">
        <v>6.5</v>
      </c>
      <c r="AE428" s="15">
        <v>6.5</v>
      </c>
      <c r="AF428" s="15">
        <v>6.5</v>
      </c>
      <c r="AG428" s="15">
        <v>6.5</v>
      </c>
      <c r="AH428" s="15">
        <v>6.5</v>
      </c>
      <c r="AI428" s="15">
        <v>6</v>
      </c>
      <c r="AJ428" s="15">
        <v>6</v>
      </c>
      <c r="AK428" s="15">
        <v>6</v>
      </c>
      <c r="AL428" s="15">
        <v>6</v>
      </c>
      <c r="AM428" s="15">
        <v>6</v>
      </c>
      <c r="AN428" s="15">
        <v>6</v>
      </c>
      <c r="AO428" s="15">
        <v>6</v>
      </c>
      <c r="AP428" s="15">
        <v>6</v>
      </c>
      <c r="AQ428" s="15">
        <v>6</v>
      </c>
      <c r="AR428" s="15">
        <v>6</v>
      </c>
      <c r="AS428" s="15">
        <v>5.5</v>
      </c>
      <c r="AT428" s="15">
        <v>5.5</v>
      </c>
      <c r="AU428" s="15">
        <v>5.5</v>
      </c>
      <c r="AV428" s="15">
        <v>5.5</v>
      </c>
      <c r="AW428" s="15">
        <v>5.5</v>
      </c>
    </row>
    <row r="429" spans="1:49">
      <c r="A429" s="74" t="s">
        <v>3822</v>
      </c>
      <c r="B429" s="15" t="s">
        <v>3319</v>
      </c>
      <c r="C429" s="15">
        <v>240</v>
      </c>
      <c r="D429" s="74">
        <v>0</v>
      </c>
      <c r="E429" s="15">
        <v>4</v>
      </c>
      <c r="F429" s="15">
        <v>2.1</v>
      </c>
      <c r="H429" s="15">
        <v>2264</v>
      </c>
      <c r="I429" s="15" t="s">
        <v>3057</v>
      </c>
      <c r="J429" s="15">
        <v>10</v>
      </c>
      <c r="K429" s="15">
        <v>10</v>
      </c>
      <c r="L429" s="15">
        <v>10</v>
      </c>
      <c r="M429" s="15">
        <v>10</v>
      </c>
      <c r="N429" s="15">
        <v>10</v>
      </c>
      <c r="O429" s="15">
        <v>10</v>
      </c>
      <c r="P429" s="15">
        <v>10</v>
      </c>
      <c r="Q429" s="15">
        <v>10</v>
      </c>
      <c r="R429" s="15">
        <v>10</v>
      </c>
      <c r="S429" s="15">
        <v>10</v>
      </c>
      <c r="T429" s="15">
        <v>10</v>
      </c>
      <c r="U429" s="15">
        <v>10</v>
      </c>
      <c r="V429" s="15">
        <v>10</v>
      </c>
      <c r="W429" s="15">
        <v>10</v>
      </c>
      <c r="X429" s="15">
        <v>10</v>
      </c>
      <c r="Y429" s="15">
        <v>10</v>
      </c>
      <c r="Z429" s="15">
        <v>10</v>
      </c>
      <c r="AA429" s="15">
        <v>10</v>
      </c>
      <c r="AB429" s="15">
        <v>10</v>
      </c>
      <c r="AC429" s="15">
        <v>10</v>
      </c>
      <c r="AD429" s="15">
        <v>3.5</v>
      </c>
      <c r="AE429" s="15">
        <v>3.5</v>
      </c>
      <c r="AF429" s="15">
        <v>3.5</v>
      </c>
      <c r="AG429" s="15">
        <v>3.5</v>
      </c>
      <c r="AH429" s="15">
        <v>3.5</v>
      </c>
      <c r="AI429" s="15">
        <v>3.5</v>
      </c>
      <c r="AJ429" s="15">
        <v>3.5</v>
      </c>
      <c r="AK429" s="15">
        <v>3.5</v>
      </c>
      <c r="AL429" s="15">
        <v>3.5</v>
      </c>
      <c r="AM429" s="15">
        <v>3.5</v>
      </c>
      <c r="AN429" s="15">
        <v>3.5</v>
      </c>
      <c r="AO429" s="15">
        <v>3.5</v>
      </c>
      <c r="AP429" s="15">
        <v>3.5</v>
      </c>
      <c r="AQ429" s="15">
        <v>3.5</v>
      </c>
      <c r="AR429" s="15">
        <v>3.5</v>
      </c>
      <c r="AS429" s="15">
        <v>3.5</v>
      </c>
      <c r="AT429" s="15">
        <v>3.5</v>
      </c>
      <c r="AU429" s="15">
        <v>3.5</v>
      </c>
      <c r="AV429" s="15">
        <v>3.5</v>
      </c>
      <c r="AW429" s="15">
        <v>3.5</v>
      </c>
    </row>
    <row r="430" spans="1:49">
      <c r="A430" s="74" t="s">
        <v>3822</v>
      </c>
      <c r="B430" s="15" t="s">
        <v>3320</v>
      </c>
      <c r="C430" s="15">
        <v>312</v>
      </c>
      <c r="D430" s="74">
        <v>0</v>
      </c>
      <c r="E430" s="15">
        <v>4</v>
      </c>
      <c r="F430" s="15">
        <v>2.7</v>
      </c>
      <c r="H430" s="15">
        <v>2268</v>
      </c>
      <c r="I430" s="15" t="s">
        <v>3057</v>
      </c>
      <c r="J430" s="15">
        <v>13</v>
      </c>
      <c r="K430" s="15">
        <v>13</v>
      </c>
      <c r="L430" s="15">
        <v>13</v>
      </c>
      <c r="M430" s="15">
        <v>13</v>
      </c>
      <c r="N430" s="15">
        <v>13</v>
      </c>
      <c r="O430" s="15">
        <v>13</v>
      </c>
      <c r="P430" s="15">
        <v>12</v>
      </c>
      <c r="Q430" s="15">
        <v>12</v>
      </c>
      <c r="R430" s="15">
        <v>12</v>
      </c>
      <c r="S430" s="15">
        <v>12</v>
      </c>
      <c r="T430" s="15">
        <v>12</v>
      </c>
      <c r="U430" s="15">
        <v>12</v>
      </c>
      <c r="V430" s="15">
        <v>12</v>
      </c>
      <c r="W430" s="15">
        <v>12</v>
      </c>
      <c r="X430" s="15">
        <v>12</v>
      </c>
      <c r="Y430" s="15">
        <v>12</v>
      </c>
      <c r="Z430" s="15">
        <v>11</v>
      </c>
      <c r="AA430" s="15">
        <v>11</v>
      </c>
      <c r="AB430" s="15">
        <v>11</v>
      </c>
      <c r="AC430" s="15">
        <v>11</v>
      </c>
      <c r="AD430" s="15">
        <v>4.5</v>
      </c>
      <c r="AE430" s="15">
        <v>4.5</v>
      </c>
      <c r="AF430" s="15">
        <v>4.5</v>
      </c>
      <c r="AG430" s="15">
        <v>4.5</v>
      </c>
      <c r="AH430" s="15">
        <v>4.5</v>
      </c>
      <c r="AI430" s="15">
        <v>4.5</v>
      </c>
      <c r="AJ430" s="15">
        <v>4</v>
      </c>
      <c r="AK430" s="15">
        <v>4</v>
      </c>
      <c r="AL430" s="15">
        <v>4</v>
      </c>
      <c r="AM430" s="15">
        <v>4</v>
      </c>
      <c r="AN430" s="15">
        <v>4</v>
      </c>
      <c r="AO430" s="15">
        <v>4</v>
      </c>
      <c r="AP430" s="15">
        <v>4</v>
      </c>
      <c r="AQ430" s="15">
        <v>4</v>
      </c>
      <c r="AR430" s="15">
        <v>4</v>
      </c>
      <c r="AS430" s="15">
        <v>4</v>
      </c>
      <c r="AT430" s="15">
        <v>4</v>
      </c>
      <c r="AU430" s="15">
        <v>4</v>
      </c>
      <c r="AV430" s="15">
        <v>4</v>
      </c>
      <c r="AW430" s="15">
        <v>4</v>
      </c>
    </row>
    <row r="431" spans="1:49">
      <c r="A431" s="74" t="s">
        <v>3822</v>
      </c>
      <c r="B431" s="15" t="s">
        <v>3321</v>
      </c>
      <c r="C431" s="15">
        <v>349</v>
      </c>
      <c r="D431" s="74">
        <v>0</v>
      </c>
      <c r="E431" s="15">
        <v>3</v>
      </c>
      <c r="F431" s="15">
        <v>2</v>
      </c>
      <c r="H431" s="15">
        <v>2269</v>
      </c>
      <c r="I431" s="15" t="s">
        <v>393</v>
      </c>
      <c r="J431" s="15">
        <v>15</v>
      </c>
      <c r="K431" s="15">
        <v>15</v>
      </c>
      <c r="L431" s="15">
        <v>15</v>
      </c>
      <c r="M431" s="15">
        <v>15</v>
      </c>
      <c r="N431" s="15">
        <v>15</v>
      </c>
      <c r="O431" s="15">
        <v>14</v>
      </c>
      <c r="P431" s="15">
        <v>14</v>
      </c>
      <c r="Q431" s="15">
        <v>14</v>
      </c>
      <c r="R431" s="15">
        <v>14</v>
      </c>
      <c r="S431" s="15">
        <v>14</v>
      </c>
      <c r="T431" s="15">
        <v>14</v>
      </c>
      <c r="U431" s="15">
        <v>14</v>
      </c>
      <c r="V431" s="15">
        <v>14</v>
      </c>
      <c r="W431" s="15">
        <v>14</v>
      </c>
      <c r="X431" s="15">
        <v>13</v>
      </c>
      <c r="Y431" s="15">
        <v>13</v>
      </c>
      <c r="Z431" s="15">
        <v>13</v>
      </c>
      <c r="AA431" s="15">
        <v>13</v>
      </c>
      <c r="AB431" s="15">
        <v>13</v>
      </c>
      <c r="AC431" s="15">
        <v>13</v>
      </c>
      <c r="AD431" s="15">
        <v>7</v>
      </c>
      <c r="AE431" s="15">
        <v>7</v>
      </c>
      <c r="AF431" s="15">
        <v>7</v>
      </c>
      <c r="AG431" s="15">
        <v>7</v>
      </c>
      <c r="AH431" s="15">
        <v>7</v>
      </c>
      <c r="AI431" s="15">
        <v>6.5</v>
      </c>
      <c r="AJ431" s="15">
        <v>6.5</v>
      </c>
      <c r="AK431" s="15">
        <v>6.5</v>
      </c>
      <c r="AL431" s="15">
        <v>6.5</v>
      </c>
      <c r="AM431" s="15">
        <v>6.5</v>
      </c>
      <c r="AN431" s="15">
        <v>6.5</v>
      </c>
      <c r="AO431" s="15">
        <v>6.5</v>
      </c>
      <c r="AP431" s="15">
        <v>6.5</v>
      </c>
      <c r="AQ431" s="15">
        <v>6.5</v>
      </c>
      <c r="AR431" s="15">
        <v>6</v>
      </c>
      <c r="AS431" s="15">
        <v>6</v>
      </c>
      <c r="AT431" s="15">
        <v>6</v>
      </c>
      <c r="AU431" s="15">
        <v>6</v>
      </c>
      <c r="AV431" s="15">
        <v>6</v>
      </c>
      <c r="AW431" s="15">
        <v>6</v>
      </c>
    </row>
    <row r="432" spans="1:49">
      <c r="A432" s="74" t="s">
        <v>3822</v>
      </c>
      <c r="B432" s="15" t="s">
        <v>3322</v>
      </c>
      <c r="C432" s="15">
        <v>445</v>
      </c>
      <c r="D432" s="74">
        <v>0</v>
      </c>
      <c r="E432" s="15">
        <v>3</v>
      </c>
      <c r="F432" s="15">
        <v>2.8</v>
      </c>
      <c r="H432" s="15">
        <v>2270</v>
      </c>
      <c r="I432" s="15" t="s">
        <v>393</v>
      </c>
      <c r="J432" s="15">
        <v>19</v>
      </c>
      <c r="K432" s="15">
        <v>19</v>
      </c>
      <c r="L432" s="15">
        <v>18</v>
      </c>
      <c r="M432" s="15">
        <v>18</v>
      </c>
      <c r="N432" s="15">
        <v>17</v>
      </c>
      <c r="O432" s="15">
        <v>17</v>
      </c>
      <c r="P432" s="15">
        <v>16</v>
      </c>
      <c r="Q432" s="15">
        <v>16</v>
      </c>
      <c r="R432" s="15">
        <v>15</v>
      </c>
      <c r="S432" s="15">
        <v>15</v>
      </c>
      <c r="T432" s="15">
        <v>14</v>
      </c>
      <c r="U432" s="15">
        <v>14</v>
      </c>
      <c r="V432" s="15">
        <v>13</v>
      </c>
      <c r="W432" s="15">
        <v>13</v>
      </c>
      <c r="X432" s="15">
        <v>12</v>
      </c>
      <c r="Y432" s="15">
        <v>12</v>
      </c>
      <c r="Z432" s="15">
        <v>11</v>
      </c>
      <c r="AA432" s="15">
        <v>11</v>
      </c>
      <c r="AB432" s="15">
        <v>10</v>
      </c>
      <c r="AC432" s="15">
        <v>10</v>
      </c>
      <c r="AD432" s="15">
        <v>9</v>
      </c>
      <c r="AE432" s="15">
        <v>9</v>
      </c>
      <c r="AF432" s="15">
        <v>8.5</v>
      </c>
      <c r="AG432" s="15">
        <v>8.5</v>
      </c>
      <c r="AH432" s="15">
        <v>8</v>
      </c>
      <c r="AI432" s="15">
        <v>8</v>
      </c>
      <c r="AJ432" s="15">
        <v>7.5</v>
      </c>
      <c r="AK432" s="15">
        <v>7.5</v>
      </c>
      <c r="AL432" s="15">
        <v>7</v>
      </c>
      <c r="AM432" s="15">
        <v>7</v>
      </c>
      <c r="AN432" s="15">
        <v>6.5</v>
      </c>
      <c r="AO432" s="15">
        <v>6.5</v>
      </c>
      <c r="AP432" s="15">
        <v>6</v>
      </c>
      <c r="AQ432" s="15">
        <v>6</v>
      </c>
      <c r="AR432" s="15">
        <v>5.5</v>
      </c>
      <c r="AS432" s="15">
        <v>5.5</v>
      </c>
      <c r="AT432" s="15">
        <v>5</v>
      </c>
      <c r="AU432" s="15">
        <v>5</v>
      </c>
      <c r="AV432" s="15">
        <v>4.5</v>
      </c>
      <c r="AW432" s="15">
        <v>4.5</v>
      </c>
    </row>
    <row r="433" spans="1:49">
      <c r="A433" s="74" t="s">
        <v>3822</v>
      </c>
      <c r="B433" s="15" t="s">
        <v>3323</v>
      </c>
      <c r="C433" s="15">
        <v>477</v>
      </c>
      <c r="D433" s="74">
        <v>0</v>
      </c>
      <c r="E433" s="15">
        <v>3</v>
      </c>
      <c r="F433" s="15">
        <v>3.8</v>
      </c>
      <c r="H433" s="15">
        <v>2272</v>
      </c>
      <c r="I433" s="15" t="s">
        <v>393</v>
      </c>
      <c r="J433" s="15">
        <v>20</v>
      </c>
      <c r="K433" s="15">
        <v>20</v>
      </c>
      <c r="L433" s="15">
        <v>19</v>
      </c>
      <c r="M433" s="15">
        <v>19</v>
      </c>
      <c r="N433" s="15">
        <v>18</v>
      </c>
      <c r="O433" s="15">
        <v>18</v>
      </c>
      <c r="P433" s="15">
        <v>17</v>
      </c>
      <c r="Q433" s="15">
        <v>17</v>
      </c>
      <c r="R433" s="15">
        <v>16</v>
      </c>
      <c r="S433" s="15">
        <v>16</v>
      </c>
      <c r="T433" s="15">
        <v>15</v>
      </c>
      <c r="U433" s="15">
        <v>15</v>
      </c>
      <c r="V433" s="15">
        <v>14</v>
      </c>
      <c r="W433" s="15">
        <v>14</v>
      </c>
      <c r="X433" s="15">
        <v>13</v>
      </c>
      <c r="Y433" s="15">
        <v>13</v>
      </c>
      <c r="Z433" s="15">
        <v>12</v>
      </c>
      <c r="AA433" s="15">
        <v>12</v>
      </c>
      <c r="AB433" s="15">
        <v>11</v>
      </c>
      <c r="AC433" s="15">
        <v>11</v>
      </c>
      <c r="AD433" s="15">
        <v>9.5</v>
      </c>
      <c r="AE433" s="15">
        <v>9.5</v>
      </c>
      <c r="AF433" s="15">
        <v>9</v>
      </c>
      <c r="AG433" s="15">
        <v>9</v>
      </c>
      <c r="AH433" s="15">
        <v>8.5</v>
      </c>
      <c r="AI433" s="15">
        <v>8.5</v>
      </c>
      <c r="AJ433" s="15">
        <v>8</v>
      </c>
      <c r="AK433" s="15">
        <v>8</v>
      </c>
      <c r="AL433" s="15">
        <v>7.5</v>
      </c>
      <c r="AM433" s="15">
        <v>7.5</v>
      </c>
      <c r="AN433" s="15">
        <v>7</v>
      </c>
      <c r="AO433" s="15">
        <v>7</v>
      </c>
      <c r="AP433" s="15">
        <v>6.5</v>
      </c>
      <c r="AQ433" s="15">
        <v>6.5</v>
      </c>
      <c r="AR433" s="15">
        <v>6</v>
      </c>
      <c r="AS433" s="15">
        <v>6</v>
      </c>
      <c r="AT433" s="15">
        <v>5.5</v>
      </c>
      <c r="AU433" s="15">
        <v>5.5</v>
      </c>
      <c r="AV433" s="15">
        <v>5</v>
      </c>
      <c r="AW433" s="15">
        <v>5</v>
      </c>
    </row>
    <row r="434" spans="1:49">
      <c r="A434" s="74" t="s">
        <v>3822</v>
      </c>
      <c r="B434" s="15" t="s">
        <v>3324</v>
      </c>
      <c r="C434" s="15">
        <v>521</v>
      </c>
      <c r="D434" s="74">
        <v>0</v>
      </c>
      <c r="E434" s="15">
        <v>3</v>
      </c>
      <c r="F434" s="15">
        <v>3.9</v>
      </c>
      <c r="H434" s="15">
        <v>2273</v>
      </c>
      <c r="I434" s="15" t="s">
        <v>393</v>
      </c>
      <c r="J434" s="15">
        <v>22</v>
      </c>
      <c r="K434" s="15">
        <v>22</v>
      </c>
      <c r="L434" s="15">
        <v>21</v>
      </c>
      <c r="M434" s="15">
        <v>21</v>
      </c>
      <c r="N434" s="15">
        <v>21</v>
      </c>
      <c r="O434" s="15">
        <v>20</v>
      </c>
      <c r="P434" s="15">
        <v>20</v>
      </c>
      <c r="Q434" s="15">
        <v>20</v>
      </c>
      <c r="R434" s="15">
        <v>19</v>
      </c>
      <c r="S434" s="15">
        <v>19</v>
      </c>
      <c r="T434" s="15">
        <v>19</v>
      </c>
      <c r="U434" s="15">
        <v>18</v>
      </c>
      <c r="V434" s="15">
        <v>18</v>
      </c>
      <c r="W434" s="15">
        <v>18</v>
      </c>
      <c r="X434" s="15">
        <v>17</v>
      </c>
      <c r="Y434" s="15">
        <v>17</v>
      </c>
      <c r="Z434" s="15">
        <v>17</v>
      </c>
      <c r="AA434" s="15">
        <v>16</v>
      </c>
      <c r="AB434" s="15">
        <v>16</v>
      </c>
      <c r="AC434" s="15">
        <v>16</v>
      </c>
      <c r="AD434" s="15">
        <v>10.5</v>
      </c>
      <c r="AE434" s="15">
        <v>10.5</v>
      </c>
      <c r="AF434" s="15">
        <v>10</v>
      </c>
      <c r="AG434" s="15">
        <v>10</v>
      </c>
      <c r="AH434" s="15">
        <v>10</v>
      </c>
      <c r="AI434" s="15">
        <v>9.5</v>
      </c>
      <c r="AJ434" s="15">
        <v>9.5</v>
      </c>
      <c r="AK434" s="15">
        <v>9.5</v>
      </c>
      <c r="AL434" s="15">
        <v>9</v>
      </c>
      <c r="AM434" s="15">
        <v>9</v>
      </c>
      <c r="AN434" s="15">
        <v>9</v>
      </c>
      <c r="AO434" s="15">
        <v>8.5</v>
      </c>
      <c r="AP434" s="15">
        <v>8.5</v>
      </c>
      <c r="AQ434" s="15">
        <v>8.5</v>
      </c>
      <c r="AR434" s="15">
        <v>8</v>
      </c>
      <c r="AS434" s="15">
        <v>8</v>
      </c>
      <c r="AT434" s="15">
        <v>8</v>
      </c>
      <c r="AU434" s="15">
        <v>7.5</v>
      </c>
      <c r="AV434" s="15">
        <v>7.5</v>
      </c>
      <c r="AW434" s="15">
        <v>7.5</v>
      </c>
    </row>
    <row r="435" spans="1:49">
      <c r="A435" s="74" t="s">
        <v>3822</v>
      </c>
      <c r="B435" s="15" t="s">
        <v>3325</v>
      </c>
      <c r="C435" s="15">
        <v>583</v>
      </c>
      <c r="D435" s="74">
        <v>0</v>
      </c>
      <c r="E435" s="15">
        <v>4</v>
      </c>
      <c r="F435" s="15">
        <v>3.5</v>
      </c>
      <c r="H435" s="15">
        <v>2278</v>
      </c>
      <c r="I435" s="15" t="s">
        <v>3057</v>
      </c>
      <c r="J435" s="15">
        <v>25</v>
      </c>
      <c r="K435" s="15">
        <v>24</v>
      </c>
      <c r="L435" s="15">
        <v>24</v>
      </c>
      <c r="M435" s="15">
        <v>23</v>
      </c>
      <c r="N435" s="15">
        <v>23</v>
      </c>
      <c r="O435" s="15">
        <v>22</v>
      </c>
      <c r="P435" s="15">
        <v>21</v>
      </c>
      <c r="Q435" s="15">
        <v>21</v>
      </c>
      <c r="R435" s="15">
        <v>20</v>
      </c>
      <c r="S435" s="15">
        <v>19</v>
      </c>
      <c r="T435" s="15">
        <v>19</v>
      </c>
      <c r="U435" s="15">
        <v>18</v>
      </c>
      <c r="V435" s="15">
        <v>18</v>
      </c>
      <c r="W435" s="15">
        <v>17</v>
      </c>
      <c r="X435" s="15">
        <v>16</v>
      </c>
      <c r="Y435" s="15">
        <v>16</v>
      </c>
      <c r="Z435" s="15">
        <v>15</v>
      </c>
      <c r="AA435" s="15">
        <v>14</v>
      </c>
      <c r="AB435" s="15">
        <v>14</v>
      </c>
      <c r="AC435" s="15">
        <v>13</v>
      </c>
      <c r="AD435" s="15">
        <v>9</v>
      </c>
      <c r="AE435" s="15">
        <v>8.5</v>
      </c>
      <c r="AF435" s="15">
        <v>8.5</v>
      </c>
      <c r="AG435" s="15">
        <v>8</v>
      </c>
      <c r="AH435" s="15">
        <v>8</v>
      </c>
      <c r="AI435" s="15">
        <v>8</v>
      </c>
      <c r="AJ435" s="15">
        <v>7.5</v>
      </c>
      <c r="AK435" s="15">
        <v>7.5</v>
      </c>
      <c r="AL435" s="15">
        <v>7</v>
      </c>
      <c r="AM435" s="15">
        <v>6</v>
      </c>
      <c r="AN435" s="15">
        <v>6</v>
      </c>
      <c r="AO435" s="15">
        <v>6.5</v>
      </c>
      <c r="AP435" s="15">
        <v>6.5</v>
      </c>
      <c r="AQ435" s="15">
        <v>6</v>
      </c>
      <c r="AR435" s="15">
        <v>5.5</v>
      </c>
      <c r="AS435" s="15">
        <v>5.5</v>
      </c>
      <c r="AT435" s="15">
        <v>5.5</v>
      </c>
      <c r="AU435" s="15">
        <v>5</v>
      </c>
      <c r="AV435" s="15">
        <v>5</v>
      </c>
      <c r="AW435" s="15">
        <v>4.5</v>
      </c>
    </row>
    <row r="436" spans="1:49">
      <c r="A436" s="74" t="s">
        <v>3822</v>
      </c>
      <c r="B436" s="15" t="s">
        <v>3326</v>
      </c>
      <c r="C436" s="15">
        <v>704</v>
      </c>
      <c r="D436" s="74">
        <v>0</v>
      </c>
      <c r="E436" s="15">
        <v>3</v>
      </c>
      <c r="F436" s="15">
        <v>4.5999999999999996</v>
      </c>
      <c r="H436" s="15">
        <v>2280</v>
      </c>
      <c r="I436" s="15" t="s">
        <v>393</v>
      </c>
      <c r="J436" s="15">
        <v>30</v>
      </c>
      <c r="K436" s="15">
        <v>29</v>
      </c>
      <c r="L436" s="15">
        <v>29</v>
      </c>
      <c r="M436" s="15">
        <v>28</v>
      </c>
      <c r="N436" s="15">
        <v>27</v>
      </c>
      <c r="O436" s="15">
        <v>26</v>
      </c>
      <c r="P436" s="15">
        <v>26</v>
      </c>
      <c r="Q436" s="15">
        <v>25</v>
      </c>
      <c r="R436" s="15">
        <v>24</v>
      </c>
      <c r="S436" s="15">
        <v>23</v>
      </c>
      <c r="T436" s="15">
        <v>23</v>
      </c>
      <c r="U436" s="15">
        <v>22</v>
      </c>
      <c r="V436" s="15">
        <v>21</v>
      </c>
      <c r="W436" s="15">
        <v>20</v>
      </c>
      <c r="X436" s="15">
        <v>20</v>
      </c>
      <c r="Y436" s="15">
        <v>19</v>
      </c>
      <c r="Z436" s="15">
        <v>18</v>
      </c>
      <c r="AA436" s="15">
        <v>17</v>
      </c>
      <c r="AB436" s="15">
        <v>17</v>
      </c>
      <c r="AC436" s="15">
        <v>16</v>
      </c>
      <c r="AD436" s="15">
        <v>14</v>
      </c>
      <c r="AE436" s="15">
        <v>14</v>
      </c>
      <c r="AF436" s="15">
        <v>14</v>
      </c>
      <c r="AG436" s="15">
        <v>13</v>
      </c>
      <c r="AH436" s="15">
        <v>13</v>
      </c>
      <c r="AI436" s="15">
        <v>12.5</v>
      </c>
      <c r="AJ436" s="15">
        <v>12.5</v>
      </c>
      <c r="AK436" s="15">
        <v>12</v>
      </c>
      <c r="AL436" s="15">
        <v>11.5</v>
      </c>
      <c r="AM436" s="15">
        <v>11</v>
      </c>
      <c r="AN436" s="15">
        <v>11</v>
      </c>
      <c r="AO436" s="15">
        <v>10.5</v>
      </c>
      <c r="AP436" s="15">
        <v>10</v>
      </c>
      <c r="AQ436" s="15">
        <v>9.5</v>
      </c>
      <c r="AR436" s="15">
        <v>9.5</v>
      </c>
      <c r="AS436" s="15">
        <v>9</v>
      </c>
      <c r="AT436" s="15">
        <v>8.5</v>
      </c>
      <c r="AU436" s="15">
        <v>8</v>
      </c>
      <c r="AV436" s="15">
        <v>8</v>
      </c>
      <c r="AW436" s="15">
        <v>7.5</v>
      </c>
    </row>
  </sheetData>
  <autoFilter ref="A1:AY436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2"/>
  <sheetViews>
    <sheetView workbookViewId="0">
      <pane xSplit="1" ySplit="1" topLeftCell="B2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ColWidth="11.42578125" defaultRowHeight="15"/>
  <cols>
    <col min="1" max="16384" width="11.42578125" style="75"/>
  </cols>
  <sheetData>
    <row r="1" spans="1:40">
      <c r="A1" s="12" t="s">
        <v>3648</v>
      </c>
      <c r="B1" s="12" t="s">
        <v>3057</v>
      </c>
      <c r="C1" s="12" t="s">
        <v>393</v>
      </c>
      <c r="D1" s="12" t="s">
        <v>395</v>
      </c>
      <c r="E1" s="12" t="s">
        <v>397</v>
      </c>
      <c r="F1" s="12" t="s">
        <v>399</v>
      </c>
      <c r="G1" s="12" t="s">
        <v>401</v>
      </c>
      <c r="H1" s="12" t="s">
        <v>402</v>
      </c>
      <c r="I1" s="12" t="s">
        <v>403</v>
      </c>
      <c r="J1" s="12" t="s">
        <v>404</v>
      </c>
      <c r="K1" s="12" t="s">
        <v>405</v>
      </c>
      <c r="L1" s="12" t="s">
        <v>406</v>
      </c>
      <c r="M1" s="12" t="s">
        <v>407</v>
      </c>
      <c r="N1" s="12" t="s">
        <v>408</v>
      </c>
      <c r="O1" s="12" t="s">
        <v>409</v>
      </c>
      <c r="P1" s="12" t="s">
        <v>410</v>
      </c>
      <c r="Q1" s="12" t="s">
        <v>411</v>
      </c>
      <c r="R1" s="12" t="s">
        <v>412</v>
      </c>
      <c r="S1" s="12" t="s">
        <v>413</v>
      </c>
      <c r="U1" s="12" t="s">
        <v>3648</v>
      </c>
      <c r="V1" s="12" t="s">
        <v>3057</v>
      </c>
      <c r="W1" s="12" t="s">
        <v>393</v>
      </c>
      <c r="X1" s="12" t="s">
        <v>395</v>
      </c>
      <c r="Y1" s="12" t="s">
        <v>397</v>
      </c>
      <c r="Z1" s="13" t="s">
        <v>3477</v>
      </c>
      <c r="AA1" s="12" t="s">
        <v>399</v>
      </c>
      <c r="AB1" s="12" t="s">
        <v>401</v>
      </c>
      <c r="AC1" s="12" t="s">
        <v>402</v>
      </c>
      <c r="AD1" s="12" t="s">
        <v>403</v>
      </c>
      <c r="AE1" s="12" t="s">
        <v>404</v>
      </c>
      <c r="AF1" s="12" t="s">
        <v>405</v>
      </c>
      <c r="AG1" s="12" t="s">
        <v>406</v>
      </c>
      <c r="AH1" s="12" t="s">
        <v>407</v>
      </c>
      <c r="AI1" s="12" t="s">
        <v>408</v>
      </c>
      <c r="AJ1" s="12" t="s">
        <v>409</v>
      </c>
      <c r="AK1" s="12" t="s">
        <v>410</v>
      </c>
      <c r="AL1" s="12" t="s">
        <v>411</v>
      </c>
      <c r="AM1" s="12" t="s">
        <v>412</v>
      </c>
      <c r="AN1" s="12" t="s">
        <v>413</v>
      </c>
    </row>
    <row r="2" spans="1:40">
      <c r="A2" s="12">
        <v>0</v>
      </c>
      <c r="B2" s="12">
        <v>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U2" s="12">
        <v>0</v>
      </c>
    </row>
    <row r="3" spans="1:40">
      <c r="A3" s="12">
        <v>1</v>
      </c>
      <c r="B3" s="77">
        <v>6</v>
      </c>
      <c r="C3" s="77">
        <v>4</v>
      </c>
      <c r="D3" s="77">
        <v>3</v>
      </c>
      <c r="E3" s="77">
        <v>1.5</v>
      </c>
      <c r="F3" s="77">
        <v>1</v>
      </c>
      <c r="G3" s="12">
        <v>1</v>
      </c>
      <c r="H3" s="12">
        <v>0.5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U3" s="12">
        <v>1</v>
      </c>
      <c r="Z3" s="75">
        <v>1</v>
      </c>
    </row>
    <row r="4" spans="1:40">
      <c r="A4" s="12">
        <v>2</v>
      </c>
      <c r="B4" s="12">
        <v>11.5</v>
      </c>
      <c r="C4" s="12">
        <v>8.5</v>
      </c>
      <c r="D4" s="81">
        <v>5.5</v>
      </c>
      <c r="E4" s="77">
        <v>3</v>
      </c>
      <c r="F4" s="77">
        <v>1.5</v>
      </c>
      <c r="G4" s="77">
        <v>1</v>
      </c>
      <c r="H4" s="78">
        <v>0.5</v>
      </c>
      <c r="I4" s="12">
        <v>0.5</v>
      </c>
      <c r="J4" s="12">
        <v>0.5</v>
      </c>
      <c r="K4" s="12">
        <v>0.5</v>
      </c>
      <c r="L4" s="12">
        <v>0.5</v>
      </c>
      <c r="M4" s="12">
        <v>0.5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U4" s="12">
        <v>2</v>
      </c>
      <c r="X4" s="75">
        <v>6</v>
      </c>
      <c r="Z4" s="75">
        <v>2</v>
      </c>
    </row>
    <row r="5" spans="1:40">
      <c r="A5" s="12">
        <v>3</v>
      </c>
      <c r="B5" s="12">
        <v>17</v>
      </c>
      <c r="C5" s="12">
        <v>12.5</v>
      </c>
      <c r="D5" s="12">
        <v>8.5</v>
      </c>
      <c r="E5" s="77">
        <v>4</v>
      </c>
      <c r="F5" s="77">
        <v>2</v>
      </c>
      <c r="G5" s="12">
        <v>1.5</v>
      </c>
      <c r="H5" s="12">
        <v>1</v>
      </c>
      <c r="I5" s="12">
        <v>1</v>
      </c>
      <c r="J5" s="12">
        <v>0.5</v>
      </c>
      <c r="K5" s="12">
        <v>0.5</v>
      </c>
      <c r="L5" s="12">
        <v>0.5</v>
      </c>
      <c r="M5" s="12">
        <v>0.5</v>
      </c>
      <c r="N5" s="12">
        <v>0.5</v>
      </c>
      <c r="O5" s="12">
        <v>0.5</v>
      </c>
      <c r="P5" s="12">
        <v>0.5</v>
      </c>
      <c r="Q5" s="12">
        <v>0.5</v>
      </c>
      <c r="R5" s="12">
        <v>0.5</v>
      </c>
      <c r="S5" s="12">
        <v>0</v>
      </c>
      <c r="U5" s="12">
        <v>3</v>
      </c>
    </row>
    <row r="6" spans="1:40">
      <c r="A6" s="12">
        <v>4</v>
      </c>
      <c r="B6" s="12">
        <v>23</v>
      </c>
      <c r="C6" s="12">
        <v>17</v>
      </c>
      <c r="D6" s="12">
        <v>11.5</v>
      </c>
      <c r="E6" s="81">
        <v>5.5</v>
      </c>
      <c r="F6" s="77">
        <v>3</v>
      </c>
      <c r="G6" s="12">
        <v>2</v>
      </c>
      <c r="H6" s="12">
        <v>1.5</v>
      </c>
      <c r="I6" s="12">
        <v>1</v>
      </c>
      <c r="J6" s="12">
        <v>1</v>
      </c>
      <c r="K6" s="12">
        <v>1</v>
      </c>
      <c r="L6" s="12">
        <v>1</v>
      </c>
      <c r="M6" s="12">
        <v>0.5</v>
      </c>
      <c r="N6" s="12">
        <v>0.5</v>
      </c>
      <c r="O6" s="12">
        <v>0.5</v>
      </c>
      <c r="P6" s="12">
        <v>0.5</v>
      </c>
      <c r="Q6" s="12">
        <v>0.5</v>
      </c>
      <c r="R6" s="12">
        <v>0.5</v>
      </c>
      <c r="S6" s="12">
        <v>0.5</v>
      </c>
      <c r="U6" s="12">
        <v>4</v>
      </c>
      <c r="Y6" s="76">
        <v>6</v>
      </c>
      <c r="AA6" s="80"/>
    </row>
    <row r="7" spans="1:40">
      <c r="A7" s="12">
        <v>5</v>
      </c>
      <c r="B7" s="12">
        <v>28.5</v>
      </c>
      <c r="C7" s="77">
        <v>21.5</v>
      </c>
      <c r="D7" s="77">
        <v>14</v>
      </c>
      <c r="E7" s="77">
        <v>7</v>
      </c>
      <c r="F7" s="12">
        <v>3.5</v>
      </c>
      <c r="G7" s="12">
        <v>2.5</v>
      </c>
      <c r="H7" s="12">
        <v>2</v>
      </c>
      <c r="I7" s="12">
        <v>1.5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0.5</v>
      </c>
      <c r="P7" s="12">
        <v>0.5</v>
      </c>
      <c r="Q7" s="12">
        <v>0.5</v>
      </c>
      <c r="R7" s="12">
        <v>0.5</v>
      </c>
      <c r="S7" s="12">
        <v>0.5</v>
      </c>
      <c r="U7" s="12">
        <v>5</v>
      </c>
    </row>
    <row r="8" spans="1:40">
      <c r="A8" s="12">
        <v>6</v>
      </c>
      <c r="B8" s="77">
        <v>34</v>
      </c>
      <c r="C8" s="78">
        <v>25.5</v>
      </c>
      <c r="D8" s="77">
        <v>17</v>
      </c>
      <c r="E8" s="77">
        <v>8.5</v>
      </c>
      <c r="F8" s="77">
        <v>4</v>
      </c>
      <c r="G8" s="12">
        <v>3</v>
      </c>
      <c r="H8" s="12">
        <v>2</v>
      </c>
      <c r="I8" s="12">
        <v>1.5</v>
      </c>
      <c r="J8" s="12">
        <v>1.5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0.5</v>
      </c>
      <c r="R8" s="12">
        <v>0.5</v>
      </c>
      <c r="S8" s="12">
        <v>0.5</v>
      </c>
      <c r="U8" s="12">
        <v>6</v>
      </c>
      <c r="W8" s="75">
        <v>26</v>
      </c>
    </row>
    <row r="9" spans="1:40">
      <c r="A9" s="12">
        <v>7</v>
      </c>
      <c r="B9" s="12">
        <v>40</v>
      </c>
      <c r="C9" s="12">
        <v>30</v>
      </c>
      <c r="D9" s="12">
        <v>20</v>
      </c>
      <c r="E9" s="12">
        <v>10</v>
      </c>
      <c r="F9" s="12">
        <v>5</v>
      </c>
      <c r="G9" s="12">
        <v>3.5</v>
      </c>
      <c r="H9" s="12">
        <v>2.5</v>
      </c>
      <c r="I9" s="12">
        <v>2</v>
      </c>
      <c r="J9" s="12">
        <v>1.5</v>
      </c>
      <c r="K9" s="12">
        <v>1.5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0.5</v>
      </c>
      <c r="U9" s="12">
        <v>7</v>
      </c>
    </row>
    <row r="10" spans="1:40">
      <c r="A10" s="12">
        <v>8</v>
      </c>
      <c r="B10" s="12">
        <v>46</v>
      </c>
      <c r="C10" s="12">
        <v>34</v>
      </c>
      <c r="D10" s="77">
        <v>23</v>
      </c>
      <c r="E10" s="77">
        <v>11.5</v>
      </c>
      <c r="F10" s="78">
        <v>6</v>
      </c>
      <c r="G10" s="77">
        <v>4</v>
      </c>
      <c r="H10" s="12">
        <v>3</v>
      </c>
      <c r="I10" s="12">
        <v>2</v>
      </c>
      <c r="J10" s="12">
        <v>2</v>
      </c>
      <c r="K10" s="12">
        <v>1.5</v>
      </c>
      <c r="L10" s="12">
        <v>1.5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U10" s="12">
        <v>8</v>
      </c>
      <c r="AA10" s="75">
        <v>5.5</v>
      </c>
    </row>
    <row r="11" spans="1:40">
      <c r="A11" s="12">
        <v>9</v>
      </c>
      <c r="B11" s="12">
        <v>51.5</v>
      </c>
      <c r="C11" s="12">
        <v>38.5</v>
      </c>
      <c r="D11" s="12">
        <v>26</v>
      </c>
      <c r="E11" s="77">
        <v>13</v>
      </c>
      <c r="F11" s="77">
        <v>6.5</v>
      </c>
      <c r="G11" s="12">
        <v>4.5</v>
      </c>
      <c r="H11" s="78">
        <v>3</v>
      </c>
      <c r="I11" s="12">
        <v>2.5</v>
      </c>
      <c r="J11" s="12">
        <v>2</v>
      </c>
      <c r="K11" s="12">
        <v>2</v>
      </c>
      <c r="L11" s="12">
        <v>1.5</v>
      </c>
      <c r="M11" s="12">
        <v>1.5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U11" s="12">
        <v>9</v>
      </c>
    </row>
    <row r="12" spans="1:40">
      <c r="A12" s="12">
        <v>10</v>
      </c>
      <c r="B12" s="12">
        <v>57</v>
      </c>
      <c r="C12" s="12">
        <v>43</v>
      </c>
      <c r="D12" s="77">
        <v>28.5</v>
      </c>
      <c r="E12" s="77">
        <v>14</v>
      </c>
      <c r="F12" s="77">
        <v>7</v>
      </c>
      <c r="G12" s="77">
        <v>5</v>
      </c>
      <c r="H12" s="12">
        <v>3.5</v>
      </c>
      <c r="I12" s="77">
        <v>3</v>
      </c>
      <c r="J12" s="77">
        <v>2</v>
      </c>
      <c r="K12" s="12">
        <v>2</v>
      </c>
      <c r="L12" s="12">
        <v>2</v>
      </c>
      <c r="M12" s="12">
        <v>1.5</v>
      </c>
      <c r="N12" s="12">
        <v>1.5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U12" s="12">
        <v>10</v>
      </c>
    </row>
    <row r="13" spans="1:40">
      <c r="A13" s="12">
        <v>11</v>
      </c>
      <c r="B13" s="12">
        <v>63</v>
      </c>
      <c r="C13" s="12">
        <v>47</v>
      </c>
      <c r="D13" s="12">
        <v>31.5</v>
      </c>
      <c r="E13" s="12">
        <v>16</v>
      </c>
      <c r="F13" s="12">
        <v>8</v>
      </c>
      <c r="G13" s="12">
        <v>5</v>
      </c>
      <c r="H13" s="12">
        <v>4</v>
      </c>
      <c r="I13" s="12">
        <v>3</v>
      </c>
      <c r="J13" s="12">
        <v>2.5</v>
      </c>
      <c r="K13" s="12">
        <v>2</v>
      </c>
      <c r="L13" s="12">
        <v>2</v>
      </c>
      <c r="M13" s="12">
        <v>2</v>
      </c>
      <c r="N13" s="12">
        <v>1.5</v>
      </c>
      <c r="O13" s="12">
        <v>1.5</v>
      </c>
      <c r="P13" s="12">
        <v>1.5</v>
      </c>
      <c r="Q13" s="12">
        <v>1</v>
      </c>
      <c r="R13" s="12">
        <v>1</v>
      </c>
      <c r="S13" s="12">
        <v>1</v>
      </c>
      <c r="U13" s="12">
        <v>11</v>
      </c>
    </row>
    <row r="14" spans="1:40">
      <c r="A14" s="12">
        <v>12</v>
      </c>
      <c r="B14" s="12">
        <v>68.5</v>
      </c>
      <c r="C14" s="12">
        <v>51.5</v>
      </c>
      <c r="D14" s="12">
        <v>34</v>
      </c>
      <c r="E14" s="77">
        <v>17</v>
      </c>
      <c r="F14" s="77">
        <v>8.5</v>
      </c>
      <c r="G14" s="81">
        <v>5.5</v>
      </c>
      <c r="H14" s="77">
        <v>4</v>
      </c>
      <c r="I14" s="12">
        <v>3.5</v>
      </c>
      <c r="J14" s="12">
        <v>3</v>
      </c>
      <c r="K14" s="12">
        <v>2.5</v>
      </c>
      <c r="L14" s="12">
        <v>2</v>
      </c>
      <c r="M14" s="12">
        <v>2</v>
      </c>
      <c r="N14" s="12">
        <v>2</v>
      </c>
      <c r="O14" s="12">
        <v>1.5</v>
      </c>
      <c r="P14" s="12">
        <v>1.5</v>
      </c>
      <c r="Q14" s="12">
        <v>1.5</v>
      </c>
      <c r="R14" s="12">
        <v>1</v>
      </c>
      <c r="S14" s="12">
        <v>1</v>
      </c>
      <c r="U14" s="12">
        <v>12</v>
      </c>
      <c r="Y14" s="79"/>
      <c r="Z14" s="57">
        <v>11.5</v>
      </c>
      <c r="AA14" s="79"/>
      <c r="AB14" s="57">
        <v>6</v>
      </c>
    </row>
    <row r="15" spans="1:40">
      <c r="A15" s="12">
        <v>13</v>
      </c>
      <c r="B15" s="12">
        <v>74</v>
      </c>
      <c r="C15" s="12">
        <v>56</v>
      </c>
      <c r="D15" s="12">
        <v>37</v>
      </c>
      <c r="E15" s="77">
        <v>18.5</v>
      </c>
      <c r="F15" s="77">
        <v>9</v>
      </c>
      <c r="G15" s="77">
        <v>6</v>
      </c>
      <c r="H15" s="12">
        <v>4.5</v>
      </c>
      <c r="I15" s="12">
        <v>4</v>
      </c>
      <c r="J15" s="12">
        <v>3</v>
      </c>
      <c r="K15" s="12">
        <v>2.5</v>
      </c>
      <c r="L15" s="12">
        <v>2.5</v>
      </c>
      <c r="M15" s="12">
        <v>2</v>
      </c>
      <c r="N15" s="12">
        <v>2</v>
      </c>
      <c r="O15" s="12">
        <v>1.5</v>
      </c>
      <c r="P15" s="12">
        <v>1.5</v>
      </c>
      <c r="Q15" s="12">
        <v>1.5</v>
      </c>
      <c r="R15" s="12">
        <v>1.5</v>
      </c>
      <c r="S15" s="12">
        <v>1</v>
      </c>
      <c r="U15" s="12">
        <v>13</v>
      </c>
    </row>
    <row r="16" spans="1:40">
      <c r="A16" s="12">
        <v>14</v>
      </c>
      <c r="B16" s="12">
        <v>80</v>
      </c>
      <c r="C16" s="12">
        <v>60</v>
      </c>
      <c r="D16" s="12">
        <v>40</v>
      </c>
      <c r="E16" s="12">
        <v>20</v>
      </c>
      <c r="F16" s="77">
        <v>10</v>
      </c>
      <c r="G16" s="78">
        <v>6.5</v>
      </c>
      <c r="H16" s="77">
        <v>5</v>
      </c>
      <c r="I16" s="12">
        <v>4</v>
      </c>
      <c r="J16" s="12">
        <v>3.5</v>
      </c>
      <c r="K16" s="12">
        <v>3</v>
      </c>
      <c r="L16" s="12">
        <v>2.5</v>
      </c>
      <c r="M16" s="12">
        <v>2</v>
      </c>
      <c r="N16" s="12">
        <v>2</v>
      </c>
      <c r="O16" s="12">
        <v>2</v>
      </c>
      <c r="P16" s="12">
        <v>1.5</v>
      </c>
      <c r="Q16" s="12">
        <v>1.5</v>
      </c>
      <c r="R16" s="12">
        <v>1.5</v>
      </c>
      <c r="S16" s="12">
        <v>1.5</v>
      </c>
      <c r="U16" s="12">
        <v>14</v>
      </c>
    </row>
    <row r="17" spans="1:30">
      <c r="A17" s="12">
        <v>15</v>
      </c>
      <c r="B17" s="12">
        <v>86</v>
      </c>
      <c r="C17" s="12">
        <v>64</v>
      </c>
      <c r="D17" s="12">
        <v>43</v>
      </c>
      <c r="E17" s="12">
        <v>21.5</v>
      </c>
      <c r="F17" s="12">
        <v>11</v>
      </c>
      <c r="G17" s="77">
        <v>7</v>
      </c>
      <c r="H17" s="77">
        <v>5</v>
      </c>
      <c r="I17" s="12">
        <v>4</v>
      </c>
      <c r="J17" s="12">
        <v>3.5</v>
      </c>
      <c r="K17" s="12">
        <v>3</v>
      </c>
      <c r="L17" s="12">
        <v>2.5</v>
      </c>
      <c r="M17" s="12">
        <v>2.5</v>
      </c>
      <c r="N17" s="12">
        <v>2</v>
      </c>
      <c r="O17" s="12">
        <v>2</v>
      </c>
      <c r="P17" s="12">
        <v>2</v>
      </c>
      <c r="Q17" s="12">
        <v>1.5</v>
      </c>
      <c r="R17" s="12">
        <v>1.5</v>
      </c>
      <c r="S17" s="12">
        <v>1.5</v>
      </c>
      <c r="U17" s="12">
        <v>15</v>
      </c>
    </row>
    <row r="18" spans="1:30">
      <c r="A18" s="12">
        <v>16</v>
      </c>
      <c r="B18" s="12">
        <v>91.5</v>
      </c>
      <c r="C18" s="12">
        <v>68.5</v>
      </c>
      <c r="D18" s="12">
        <v>46</v>
      </c>
      <c r="E18" s="77">
        <v>23</v>
      </c>
      <c r="F18" s="77">
        <v>11.5</v>
      </c>
      <c r="G18" s="77">
        <v>7.5</v>
      </c>
      <c r="H18" s="78">
        <v>5.5</v>
      </c>
      <c r="I18" s="77">
        <v>4.5</v>
      </c>
      <c r="J18" s="77">
        <v>4</v>
      </c>
      <c r="K18" s="77">
        <v>3</v>
      </c>
      <c r="L18" s="12">
        <v>3</v>
      </c>
      <c r="M18" s="12">
        <v>2.5</v>
      </c>
      <c r="N18" s="12">
        <v>2</v>
      </c>
      <c r="O18" s="12">
        <v>2</v>
      </c>
      <c r="P18" s="12">
        <v>2</v>
      </c>
      <c r="Q18" s="12">
        <v>2</v>
      </c>
      <c r="R18" s="12">
        <v>1.5</v>
      </c>
      <c r="S18" s="12">
        <v>1.5</v>
      </c>
      <c r="U18" s="12">
        <v>16</v>
      </c>
      <c r="Y18" s="79"/>
      <c r="AA18" s="79"/>
      <c r="AD18" s="75">
        <v>6</v>
      </c>
    </row>
    <row r="19" spans="1:30">
      <c r="A19" s="12">
        <v>17</v>
      </c>
      <c r="B19" s="12">
        <v>97</v>
      </c>
      <c r="C19" s="12">
        <v>73</v>
      </c>
      <c r="D19" s="12">
        <v>48.5</v>
      </c>
      <c r="E19" s="12">
        <v>24</v>
      </c>
      <c r="F19" s="12">
        <v>12</v>
      </c>
      <c r="G19" s="12">
        <v>8</v>
      </c>
      <c r="H19" s="12">
        <v>6</v>
      </c>
      <c r="I19" s="12">
        <v>5</v>
      </c>
      <c r="J19" s="12">
        <v>4</v>
      </c>
      <c r="K19" s="12">
        <v>3.5</v>
      </c>
      <c r="L19" s="12">
        <v>3</v>
      </c>
      <c r="M19" s="12">
        <v>2.5</v>
      </c>
      <c r="N19" s="12">
        <v>2.5</v>
      </c>
      <c r="O19" s="12">
        <v>2</v>
      </c>
      <c r="P19" s="12">
        <v>2</v>
      </c>
      <c r="Q19" s="12">
        <v>2</v>
      </c>
      <c r="R19" s="12">
        <v>2</v>
      </c>
      <c r="S19" s="12">
        <v>1.5</v>
      </c>
      <c r="U19" s="12">
        <v>17</v>
      </c>
    </row>
    <row r="20" spans="1:30">
      <c r="A20" s="12">
        <v>18</v>
      </c>
      <c r="B20" s="12">
        <v>103</v>
      </c>
      <c r="C20" s="12">
        <v>77</v>
      </c>
      <c r="D20" s="12">
        <v>51.5</v>
      </c>
      <c r="E20" s="78">
        <v>26</v>
      </c>
      <c r="F20" s="77">
        <v>13</v>
      </c>
      <c r="G20" s="77">
        <v>8.5</v>
      </c>
      <c r="H20" s="78">
        <v>6.5</v>
      </c>
      <c r="I20" s="77">
        <v>5</v>
      </c>
      <c r="J20" s="12">
        <v>4</v>
      </c>
      <c r="K20" s="12">
        <v>3.5</v>
      </c>
      <c r="L20" s="12">
        <v>3</v>
      </c>
      <c r="M20" s="12">
        <v>3</v>
      </c>
      <c r="N20" s="12">
        <v>2.5</v>
      </c>
      <c r="O20" s="12">
        <v>2.5</v>
      </c>
      <c r="P20" s="12">
        <v>2</v>
      </c>
      <c r="Q20" s="12">
        <v>2</v>
      </c>
      <c r="R20" s="12">
        <v>2</v>
      </c>
      <c r="S20" s="12">
        <v>2</v>
      </c>
      <c r="U20" s="12">
        <v>18</v>
      </c>
    </row>
    <row r="21" spans="1:30">
      <c r="A21" s="12">
        <v>19</v>
      </c>
      <c r="B21" s="12">
        <v>108.5</v>
      </c>
      <c r="C21" s="12">
        <v>81.5</v>
      </c>
      <c r="D21" s="12">
        <v>54</v>
      </c>
      <c r="E21" s="12">
        <v>27</v>
      </c>
      <c r="F21" s="12">
        <v>13.5</v>
      </c>
      <c r="G21" s="12">
        <v>9</v>
      </c>
      <c r="H21" s="12">
        <v>7</v>
      </c>
      <c r="I21" s="12">
        <v>5.5</v>
      </c>
      <c r="J21" s="12">
        <v>4.5</v>
      </c>
      <c r="K21" s="12">
        <v>4</v>
      </c>
      <c r="L21" s="12">
        <v>3.5</v>
      </c>
      <c r="M21" s="12">
        <v>3</v>
      </c>
      <c r="N21" s="12">
        <v>3</v>
      </c>
      <c r="O21" s="12">
        <v>2.5</v>
      </c>
      <c r="P21" s="12">
        <v>2</v>
      </c>
      <c r="Q21" s="12">
        <v>2</v>
      </c>
      <c r="R21" s="12">
        <v>2</v>
      </c>
      <c r="S21" s="12">
        <v>2</v>
      </c>
      <c r="U21" s="12">
        <v>19</v>
      </c>
    </row>
    <row r="22" spans="1:30">
      <c r="A22" s="12">
        <v>20</v>
      </c>
      <c r="B22" s="12">
        <v>114</v>
      </c>
      <c r="C22" s="12">
        <v>86</v>
      </c>
      <c r="D22" s="12">
        <v>57</v>
      </c>
      <c r="E22" s="77">
        <v>28.5</v>
      </c>
      <c r="F22" s="77">
        <v>14</v>
      </c>
      <c r="G22" s="77">
        <v>9</v>
      </c>
      <c r="H22" s="77">
        <v>7</v>
      </c>
      <c r="I22" s="77">
        <v>5.5</v>
      </c>
      <c r="J22" s="77">
        <v>5</v>
      </c>
      <c r="K22" s="12">
        <v>4</v>
      </c>
      <c r="L22" s="12">
        <v>3.5</v>
      </c>
      <c r="M22" s="12">
        <v>3</v>
      </c>
      <c r="N22" s="12">
        <v>3</v>
      </c>
      <c r="O22" s="12">
        <v>2.5</v>
      </c>
      <c r="P22" s="12">
        <v>2.5</v>
      </c>
      <c r="Q22" s="12">
        <v>2</v>
      </c>
      <c r="R22" s="12">
        <v>2</v>
      </c>
      <c r="S22" s="12">
        <v>2</v>
      </c>
      <c r="U22" s="12">
        <v>20</v>
      </c>
    </row>
    <row r="23" spans="1:30">
      <c r="A23" s="12">
        <v>21</v>
      </c>
      <c r="B23" s="12">
        <v>120</v>
      </c>
      <c r="C23" s="12">
        <v>90</v>
      </c>
      <c r="D23" s="12">
        <v>60</v>
      </c>
      <c r="E23" s="12">
        <v>30</v>
      </c>
      <c r="F23" s="12">
        <v>15</v>
      </c>
      <c r="G23" s="12">
        <v>10</v>
      </c>
      <c r="H23" s="12">
        <v>7.5</v>
      </c>
      <c r="I23" s="12">
        <v>6</v>
      </c>
      <c r="J23" s="12">
        <v>5</v>
      </c>
      <c r="K23" s="12">
        <v>4</v>
      </c>
      <c r="L23" s="12">
        <v>4</v>
      </c>
      <c r="M23" s="12">
        <v>3.5</v>
      </c>
      <c r="N23" s="12">
        <v>3</v>
      </c>
      <c r="O23" s="12">
        <v>3</v>
      </c>
      <c r="P23" s="12">
        <v>2.5</v>
      </c>
      <c r="Q23" s="12">
        <v>2.5</v>
      </c>
      <c r="R23" s="12">
        <v>2</v>
      </c>
      <c r="S23" s="12">
        <v>2</v>
      </c>
      <c r="U23" s="12">
        <v>21</v>
      </c>
    </row>
    <row r="24" spans="1:30">
      <c r="A24" s="12">
        <v>22</v>
      </c>
      <c r="B24" s="12">
        <v>126</v>
      </c>
      <c r="C24" s="12">
        <v>94</v>
      </c>
      <c r="D24" s="12">
        <v>63</v>
      </c>
      <c r="E24" s="12">
        <v>31.5</v>
      </c>
      <c r="F24" s="77">
        <v>15.5</v>
      </c>
      <c r="G24" s="77">
        <v>10</v>
      </c>
      <c r="H24" s="78">
        <v>8</v>
      </c>
      <c r="I24" s="77">
        <v>6</v>
      </c>
      <c r="J24" s="77">
        <v>5</v>
      </c>
      <c r="K24" s="77">
        <v>4.5</v>
      </c>
      <c r="L24" s="77">
        <v>4</v>
      </c>
      <c r="M24" s="12">
        <v>3.5</v>
      </c>
      <c r="N24" s="12">
        <v>3</v>
      </c>
      <c r="O24" s="12">
        <v>3</v>
      </c>
      <c r="P24" s="12">
        <v>2.5</v>
      </c>
      <c r="Q24" s="12">
        <v>2.5</v>
      </c>
      <c r="R24" s="12">
        <v>2</v>
      </c>
      <c r="S24" s="12">
        <v>2</v>
      </c>
      <c r="U24" s="12">
        <v>22</v>
      </c>
    </row>
    <row r="25" spans="1:30">
      <c r="A25" s="12">
        <v>23</v>
      </c>
      <c r="B25" s="12">
        <v>131.5</v>
      </c>
      <c r="C25" s="12">
        <v>98.5</v>
      </c>
      <c r="D25" s="12">
        <v>66</v>
      </c>
      <c r="E25" s="12">
        <v>33</v>
      </c>
      <c r="F25" s="12">
        <v>16.5</v>
      </c>
      <c r="G25" s="12">
        <v>11</v>
      </c>
      <c r="H25" s="12">
        <v>8</v>
      </c>
      <c r="I25" s="12">
        <v>6.5</v>
      </c>
      <c r="J25" s="12">
        <v>5.5</v>
      </c>
      <c r="K25" s="12">
        <v>4.5</v>
      </c>
      <c r="L25" s="12">
        <v>4</v>
      </c>
      <c r="M25" s="12">
        <v>3.5</v>
      </c>
      <c r="N25" s="12">
        <v>3</v>
      </c>
      <c r="O25" s="12">
        <v>3</v>
      </c>
      <c r="P25" s="12">
        <v>3</v>
      </c>
      <c r="Q25" s="12">
        <v>2.5</v>
      </c>
      <c r="R25" s="12">
        <v>2.5</v>
      </c>
      <c r="S25" s="12">
        <v>2</v>
      </c>
      <c r="U25" s="12">
        <v>23</v>
      </c>
    </row>
    <row r="26" spans="1:30">
      <c r="A26" s="12">
        <v>24</v>
      </c>
      <c r="B26" s="12">
        <v>137</v>
      </c>
      <c r="C26" s="12">
        <v>103</v>
      </c>
      <c r="D26" s="12">
        <v>68.5</v>
      </c>
      <c r="E26" s="12">
        <v>34</v>
      </c>
      <c r="F26" s="77">
        <v>17</v>
      </c>
      <c r="G26" s="77">
        <v>11.5</v>
      </c>
      <c r="H26" s="77">
        <v>8.5</v>
      </c>
      <c r="I26" s="78">
        <v>7</v>
      </c>
      <c r="J26" s="12">
        <v>6</v>
      </c>
      <c r="K26" s="12">
        <v>5</v>
      </c>
      <c r="L26" s="12">
        <v>4</v>
      </c>
      <c r="M26" s="12">
        <v>4</v>
      </c>
      <c r="N26" s="12">
        <v>3.5</v>
      </c>
      <c r="O26" s="12">
        <v>3</v>
      </c>
      <c r="P26" s="12">
        <v>3</v>
      </c>
      <c r="Q26" s="12">
        <v>2.5</v>
      </c>
      <c r="R26" s="12">
        <v>2.5</v>
      </c>
      <c r="S26" s="12">
        <v>2</v>
      </c>
      <c r="U26" s="12">
        <v>24</v>
      </c>
    </row>
    <row r="27" spans="1:30">
      <c r="A27" s="12">
        <v>25</v>
      </c>
      <c r="B27" s="12">
        <v>143</v>
      </c>
      <c r="C27" s="12">
        <v>107</v>
      </c>
      <c r="D27" s="12">
        <v>71.5</v>
      </c>
      <c r="E27" s="12">
        <v>36</v>
      </c>
      <c r="F27" s="12">
        <v>18</v>
      </c>
      <c r="G27" s="12">
        <v>12</v>
      </c>
      <c r="H27" s="12">
        <v>9</v>
      </c>
      <c r="I27" s="12">
        <v>7</v>
      </c>
      <c r="J27" s="12">
        <v>6</v>
      </c>
      <c r="K27" s="12">
        <v>5</v>
      </c>
      <c r="L27" s="12">
        <v>4.5</v>
      </c>
      <c r="M27" s="12">
        <v>4</v>
      </c>
      <c r="N27" s="12">
        <v>3.5</v>
      </c>
      <c r="O27" s="12">
        <v>3</v>
      </c>
      <c r="P27" s="12">
        <v>3</v>
      </c>
      <c r="Q27" s="12">
        <v>3</v>
      </c>
      <c r="R27" s="12">
        <v>2.5</v>
      </c>
      <c r="S27" s="12">
        <v>2.5</v>
      </c>
      <c r="U27" s="12">
        <v>25</v>
      </c>
    </row>
    <row r="28" spans="1:30">
      <c r="A28" s="12">
        <v>26</v>
      </c>
      <c r="B28" s="12">
        <v>148.5</v>
      </c>
      <c r="C28" s="12">
        <v>111.5</v>
      </c>
      <c r="D28" s="12">
        <v>74</v>
      </c>
      <c r="E28" s="12">
        <v>37</v>
      </c>
      <c r="F28" s="12">
        <v>18.5</v>
      </c>
      <c r="G28" s="78">
        <v>12.5</v>
      </c>
      <c r="H28" s="77">
        <v>9</v>
      </c>
      <c r="I28" s="77">
        <v>7.5</v>
      </c>
      <c r="J28" s="77">
        <v>6</v>
      </c>
      <c r="K28" s="77">
        <v>5</v>
      </c>
      <c r="L28" s="12">
        <v>4.5</v>
      </c>
      <c r="M28" s="12">
        <v>4</v>
      </c>
      <c r="N28" s="12">
        <v>4</v>
      </c>
      <c r="O28" s="12">
        <v>3.5</v>
      </c>
      <c r="P28" s="12">
        <v>3</v>
      </c>
      <c r="Q28" s="12">
        <v>3</v>
      </c>
      <c r="R28" s="12">
        <v>2.5</v>
      </c>
      <c r="S28" s="12">
        <v>2.5</v>
      </c>
      <c r="U28" s="12">
        <v>26</v>
      </c>
    </row>
    <row r="29" spans="1:30">
      <c r="A29" s="12">
        <v>27</v>
      </c>
      <c r="B29" s="12">
        <v>154</v>
      </c>
      <c r="C29" s="12">
        <v>116</v>
      </c>
      <c r="D29" s="12">
        <v>77</v>
      </c>
      <c r="E29" s="12">
        <v>38.5</v>
      </c>
      <c r="F29" s="12">
        <v>19</v>
      </c>
      <c r="G29" s="12">
        <v>13</v>
      </c>
      <c r="H29" s="12">
        <v>9.5</v>
      </c>
      <c r="I29" s="12">
        <v>8</v>
      </c>
      <c r="J29" s="12">
        <v>6.5</v>
      </c>
      <c r="K29" s="12">
        <v>5.5</v>
      </c>
      <c r="L29" s="12">
        <v>5</v>
      </c>
      <c r="M29" s="12">
        <v>4</v>
      </c>
      <c r="N29" s="12">
        <v>4</v>
      </c>
      <c r="O29" s="12">
        <v>3.5</v>
      </c>
      <c r="P29" s="12">
        <v>3</v>
      </c>
      <c r="Q29" s="12">
        <v>3</v>
      </c>
      <c r="R29" s="12">
        <v>3</v>
      </c>
      <c r="S29" s="12">
        <v>2.5</v>
      </c>
      <c r="U29" s="12">
        <v>27</v>
      </c>
    </row>
    <row r="30" spans="1:30">
      <c r="A30" s="12">
        <v>28</v>
      </c>
      <c r="B30" s="12">
        <v>160</v>
      </c>
      <c r="C30" s="12">
        <v>120</v>
      </c>
      <c r="D30" s="12">
        <v>80</v>
      </c>
      <c r="E30" s="12">
        <v>40</v>
      </c>
      <c r="F30" s="77">
        <v>20</v>
      </c>
      <c r="G30" s="78">
        <v>13.5</v>
      </c>
      <c r="H30" s="77">
        <v>10</v>
      </c>
      <c r="I30" s="77">
        <v>8</v>
      </c>
      <c r="J30" s="77">
        <v>6.5</v>
      </c>
      <c r="K30" s="12">
        <v>6</v>
      </c>
      <c r="L30" s="12">
        <v>5</v>
      </c>
      <c r="M30" s="12">
        <v>4.5</v>
      </c>
      <c r="N30" s="12">
        <v>4</v>
      </c>
      <c r="O30" s="12">
        <v>3.5</v>
      </c>
      <c r="P30" s="12">
        <v>3.5</v>
      </c>
      <c r="Q30" s="12">
        <v>3</v>
      </c>
      <c r="R30" s="12">
        <v>3</v>
      </c>
      <c r="S30" s="12">
        <v>2.5</v>
      </c>
      <c r="U30" s="12">
        <v>28</v>
      </c>
      <c r="AB30" s="75">
        <v>13</v>
      </c>
    </row>
    <row r="31" spans="1:30">
      <c r="A31" s="12">
        <v>29</v>
      </c>
      <c r="B31" s="12">
        <v>166</v>
      </c>
      <c r="C31" s="12">
        <v>124</v>
      </c>
      <c r="D31" s="12">
        <v>83</v>
      </c>
      <c r="E31" s="12">
        <v>41.5</v>
      </c>
      <c r="F31" s="12">
        <v>21</v>
      </c>
      <c r="G31" s="12">
        <v>14</v>
      </c>
      <c r="H31" s="12">
        <v>10.5</v>
      </c>
      <c r="I31" s="12">
        <v>8</v>
      </c>
      <c r="J31" s="12">
        <v>7</v>
      </c>
      <c r="K31" s="12">
        <v>6</v>
      </c>
      <c r="L31" s="12">
        <v>5</v>
      </c>
      <c r="M31" s="12">
        <v>4.5</v>
      </c>
      <c r="N31" s="12">
        <v>4</v>
      </c>
      <c r="O31" s="12">
        <v>4</v>
      </c>
      <c r="P31" s="12">
        <v>3.5</v>
      </c>
      <c r="Q31" s="12">
        <v>3</v>
      </c>
      <c r="R31" s="12">
        <v>3</v>
      </c>
      <c r="S31" s="12">
        <v>3</v>
      </c>
      <c r="U31" s="12">
        <v>29</v>
      </c>
    </row>
    <row r="32" spans="1:30">
      <c r="A32" s="12">
        <v>30</v>
      </c>
      <c r="B32" s="12">
        <v>171.5</v>
      </c>
      <c r="C32" s="12">
        <v>128.5</v>
      </c>
      <c r="D32" s="12">
        <v>86</v>
      </c>
      <c r="E32" s="12">
        <v>43</v>
      </c>
      <c r="F32" s="12">
        <v>21.5</v>
      </c>
      <c r="G32" s="12">
        <v>14</v>
      </c>
      <c r="H32" s="12">
        <v>11</v>
      </c>
      <c r="I32" s="12">
        <v>8.5</v>
      </c>
      <c r="J32" s="12">
        <v>7</v>
      </c>
      <c r="K32" s="12">
        <v>6</v>
      </c>
      <c r="L32" s="12">
        <v>5.5</v>
      </c>
      <c r="M32" s="12">
        <v>5</v>
      </c>
      <c r="N32" s="12">
        <v>4</v>
      </c>
      <c r="O32" s="12">
        <v>4</v>
      </c>
      <c r="P32" s="12">
        <v>3.5</v>
      </c>
      <c r="Q32" s="12">
        <v>3</v>
      </c>
      <c r="R32" s="12">
        <v>3</v>
      </c>
      <c r="S32" s="12">
        <v>3</v>
      </c>
      <c r="U32" s="12">
        <v>30</v>
      </c>
    </row>
    <row r="33" spans="1:21">
      <c r="A33" s="12">
        <v>31</v>
      </c>
      <c r="B33" s="12">
        <v>177</v>
      </c>
      <c r="C33" s="12">
        <v>133</v>
      </c>
      <c r="D33" s="12">
        <v>88.5</v>
      </c>
      <c r="E33" s="12">
        <v>44</v>
      </c>
      <c r="F33" s="12">
        <v>22</v>
      </c>
      <c r="G33" s="12">
        <v>15</v>
      </c>
      <c r="H33" s="12">
        <v>11</v>
      </c>
      <c r="I33" s="12">
        <v>9</v>
      </c>
      <c r="J33" s="12">
        <v>7.5</v>
      </c>
      <c r="K33" s="12">
        <v>6.5</v>
      </c>
      <c r="L33" s="12">
        <v>5.5</v>
      </c>
      <c r="M33" s="12">
        <v>5</v>
      </c>
      <c r="N33" s="12">
        <v>4.5</v>
      </c>
      <c r="O33" s="12">
        <v>4</v>
      </c>
      <c r="P33" s="12">
        <v>3.5</v>
      </c>
      <c r="Q33" s="12">
        <v>3.5</v>
      </c>
      <c r="R33" s="12">
        <v>3</v>
      </c>
      <c r="S33" s="12">
        <v>3</v>
      </c>
      <c r="U33" s="12">
        <v>31</v>
      </c>
    </row>
    <row r="34" spans="1:21">
      <c r="A34" s="12">
        <v>32</v>
      </c>
      <c r="B34" s="12">
        <v>183</v>
      </c>
      <c r="C34" s="12">
        <v>137</v>
      </c>
      <c r="D34" s="12">
        <v>91.5</v>
      </c>
      <c r="E34" s="12">
        <v>46</v>
      </c>
      <c r="F34" s="12">
        <v>23</v>
      </c>
      <c r="G34" s="77">
        <v>15</v>
      </c>
      <c r="H34" s="77">
        <v>11.5</v>
      </c>
      <c r="I34" s="77">
        <v>9</v>
      </c>
      <c r="J34" s="12">
        <v>7.5</v>
      </c>
      <c r="K34" s="12">
        <v>6.5</v>
      </c>
      <c r="L34" s="12">
        <v>6</v>
      </c>
      <c r="M34" s="12">
        <v>5</v>
      </c>
      <c r="N34" s="12">
        <v>4.5</v>
      </c>
      <c r="O34" s="12">
        <v>4</v>
      </c>
      <c r="P34" s="12">
        <v>4</v>
      </c>
      <c r="Q34" s="12">
        <v>3.5</v>
      </c>
      <c r="R34" s="12">
        <v>3</v>
      </c>
      <c r="S34" s="12">
        <v>3</v>
      </c>
      <c r="U34" s="12">
        <v>32</v>
      </c>
    </row>
    <row r="35" spans="1:21">
      <c r="A35" s="12">
        <v>33</v>
      </c>
      <c r="B35" s="12">
        <v>188.5</v>
      </c>
      <c r="C35" s="12">
        <v>141.5</v>
      </c>
      <c r="D35" s="12">
        <v>94</v>
      </c>
      <c r="E35" s="12">
        <v>47</v>
      </c>
      <c r="F35" s="12">
        <v>23.5</v>
      </c>
      <c r="G35" s="12">
        <v>16</v>
      </c>
      <c r="H35" s="12">
        <v>12</v>
      </c>
      <c r="I35" s="12">
        <v>9.5</v>
      </c>
      <c r="J35" s="12">
        <v>8</v>
      </c>
      <c r="K35" s="12">
        <v>7</v>
      </c>
      <c r="L35" s="12">
        <v>6</v>
      </c>
      <c r="M35" s="12">
        <v>5</v>
      </c>
      <c r="N35" s="12">
        <v>5</v>
      </c>
      <c r="O35" s="12">
        <v>4</v>
      </c>
      <c r="P35" s="12">
        <v>4</v>
      </c>
      <c r="Q35" s="12">
        <v>3.5</v>
      </c>
      <c r="R35" s="12">
        <v>3.5</v>
      </c>
      <c r="S35" s="12">
        <v>3</v>
      </c>
      <c r="U35" s="12">
        <v>33</v>
      </c>
    </row>
    <row r="36" spans="1:21">
      <c r="A36" s="12">
        <v>34</v>
      </c>
      <c r="B36" s="12">
        <v>194</v>
      </c>
      <c r="C36" s="12">
        <v>146</v>
      </c>
      <c r="D36" s="12">
        <v>97</v>
      </c>
      <c r="E36" s="12">
        <v>48.5</v>
      </c>
      <c r="F36" s="12">
        <v>24</v>
      </c>
      <c r="G36" s="12">
        <v>16</v>
      </c>
      <c r="H36" s="12">
        <v>12</v>
      </c>
      <c r="I36" s="12">
        <v>10</v>
      </c>
      <c r="J36" s="12">
        <v>8</v>
      </c>
      <c r="K36" s="12">
        <v>7</v>
      </c>
      <c r="L36" s="12">
        <v>6</v>
      </c>
      <c r="M36" s="12">
        <v>5.5</v>
      </c>
      <c r="N36" s="12">
        <v>5</v>
      </c>
      <c r="O36" s="12">
        <v>4.5</v>
      </c>
      <c r="P36" s="12">
        <v>4</v>
      </c>
      <c r="Q36" s="12">
        <v>4</v>
      </c>
      <c r="R36" s="12">
        <v>3.5</v>
      </c>
      <c r="S36" s="12">
        <v>3</v>
      </c>
      <c r="U36" s="12">
        <v>34</v>
      </c>
    </row>
    <row r="37" spans="1:21">
      <c r="A37" s="12">
        <v>35</v>
      </c>
      <c r="B37" s="12">
        <v>200</v>
      </c>
      <c r="C37" s="12">
        <v>150</v>
      </c>
      <c r="D37" s="12">
        <v>100</v>
      </c>
      <c r="E37" s="12">
        <v>50</v>
      </c>
      <c r="F37" s="12">
        <v>25</v>
      </c>
      <c r="G37" s="12">
        <v>16.5</v>
      </c>
      <c r="H37" s="12">
        <v>12.5</v>
      </c>
      <c r="I37" s="12">
        <v>10</v>
      </c>
      <c r="J37" s="12">
        <v>8.5</v>
      </c>
      <c r="K37" s="12">
        <v>7</v>
      </c>
      <c r="L37" s="12">
        <v>6</v>
      </c>
      <c r="M37" s="12">
        <v>5.5</v>
      </c>
      <c r="N37" s="12">
        <v>5</v>
      </c>
      <c r="O37" s="12">
        <v>4.5</v>
      </c>
      <c r="P37" s="12">
        <v>4</v>
      </c>
      <c r="Q37" s="12">
        <v>4</v>
      </c>
      <c r="R37" s="12">
        <v>3.5</v>
      </c>
      <c r="S37" s="12">
        <v>3.5</v>
      </c>
      <c r="U37" s="12">
        <v>35</v>
      </c>
    </row>
    <row r="38" spans="1:21">
      <c r="A38" s="12">
        <v>36</v>
      </c>
      <c r="B38" s="12">
        <v>206</v>
      </c>
      <c r="C38" s="12">
        <v>154</v>
      </c>
      <c r="D38" s="12">
        <v>103</v>
      </c>
      <c r="E38" s="12">
        <v>51.5</v>
      </c>
      <c r="F38" s="77">
        <v>26</v>
      </c>
      <c r="G38" s="77">
        <v>17</v>
      </c>
      <c r="H38" s="77">
        <v>13</v>
      </c>
      <c r="I38" s="77">
        <v>10</v>
      </c>
      <c r="J38" s="77">
        <v>8.5</v>
      </c>
      <c r="K38" s="12">
        <v>7.5</v>
      </c>
      <c r="L38" s="12">
        <v>6.5</v>
      </c>
      <c r="M38" s="12">
        <v>6</v>
      </c>
      <c r="N38" s="12">
        <v>5</v>
      </c>
      <c r="O38" s="12">
        <v>4.5</v>
      </c>
      <c r="P38" s="12">
        <v>4</v>
      </c>
      <c r="Q38" s="12">
        <v>4</v>
      </c>
      <c r="R38" s="12">
        <v>3.5</v>
      </c>
      <c r="S38" s="12">
        <v>3.5</v>
      </c>
      <c r="U38" s="12">
        <v>36</v>
      </c>
    </row>
    <row r="39" spans="1:21">
      <c r="A39" s="12">
        <v>37</v>
      </c>
      <c r="B39" s="12">
        <v>211.5</v>
      </c>
      <c r="C39" s="12">
        <v>158.5</v>
      </c>
      <c r="D39" s="12">
        <v>106</v>
      </c>
      <c r="E39" s="12">
        <v>53</v>
      </c>
      <c r="F39" s="12">
        <v>26.5</v>
      </c>
      <c r="G39" s="12">
        <v>17.5</v>
      </c>
      <c r="H39" s="12">
        <v>13</v>
      </c>
      <c r="I39" s="12">
        <v>10.5</v>
      </c>
      <c r="J39" s="12">
        <v>9</v>
      </c>
      <c r="K39" s="12">
        <v>7.5</v>
      </c>
      <c r="L39" s="12">
        <v>6.5</v>
      </c>
      <c r="M39" s="12">
        <v>6</v>
      </c>
      <c r="N39" s="12">
        <v>5</v>
      </c>
      <c r="O39" s="12">
        <v>5</v>
      </c>
      <c r="P39" s="12">
        <v>4.5</v>
      </c>
      <c r="Q39" s="12">
        <v>4</v>
      </c>
      <c r="R39" s="12">
        <v>4</v>
      </c>
      <c r="S39" s="12">
        <v>3.5</v>
      </c>
      <c r="U39" s="12">
        <v>37</v>
      </c>
    </row>
    <row r="40" spans="1:21">
      <c r="A40" s="12">
        <v>38</v>
      </c>
      <c r="B40" s="12">
        <v>217</v>
      </c>
      <c r="C40" s="12">
        <v>163</v>
      </c>
      <c r="D40" s="12">
        <v>108.5</v>
      </c>
      <c r="E40" s="12">
        <v>54</v>
      </c>
      <c r="F40" s="12">
        <v>27</v>
      </c>
      <c r="G40" s="12">
        <v>18</v>
      </c>
      <c r="H40" s="78">
        <v>13.5</v>
      </c>
      <c r="I40" s="12">
        <v>11</v>
      </c>
      <c r="J40" s="12">
        <v>9</v>
      </c>
      <c r="K40" s="12">
        <v>8</v>
      </c>
      <c r="L40" s="12">
        <v>7</v>
      </c>
      <c r="M40" s="12">
        <v>6</v>
      </c>
      <c r="N40" s="12">
        <v>5.5</v>
      </c>
      <c r="O40" s="12">
        <v>5</v>
      </c>
      <c r="P40" s="12">
        <v>4.5</v>
      </c>
      <c r="Q40" s="12">
        <v>4</v>
      </c>
      <c r="R40" s="12">
        <v>4</v>
      </c>
      <c r="S40" s="12">
        <v>3.5</v>
      </c>
      <c r="U40" s="12">
        <v>38</v>
      </c>
    </row>
    <row r="41" spans="1:21">
      <c r="A41" s="12">
        <v>39</v>
      </c>
      <c r="B41" s="12">
        <v>223</v>
      </c>
      <c r="C41" s="12">
        <v>167</v>
      </c>
      <c r="D41" s="12">
        <v>111.5</v>
      </c>
      <c r="E41" s="12">
        <v>56</v>
      </c>
      <c r="F41" s="12">
        <v>28</v>
      </c>
      <c r="G41" s="12">
        <v>18.5</v>
      </c>
      <c r="H41" s="12">
        <v>14</v>
      </c>
      <c r="I41" s="12">
        <v>11</v>
      </c>
      <c r="J41" s="12">
        <v>9</v>
      </c>
      <c r="K41" s="12">
        <v>8</v>
      </c>
      <c r="L41" s="12">
        <v>7</v>
      </c>
      <c r="M41" s="12">
        <v>6</v>
      </c>
      <c r="N41" s="12">
        <v>5.5</v>
      </c>
      <c r="O41" s="12">
        <v>5</v>
      </c>
      <c r="P41" s="12">
        <v>4.5</v>
      </c>
      <c r="Q41" s="12">
        <v>4</v>
      </c>
      <c r="R41" s="12">
        <v>4</v>
      </c>
      <c r="S41" s="12">
        <v>4</v>
      </c>
      <c r="U41" s="12">
        <v>39</v>
      </c>
    </row>
    <row r="42" spans="1:21">
      <c r="A42" s="12">
        <v>40</v>
      </c>
      <c r="B42" s="12">
        <v>228.5</v>
      </c>
      <c r="C42" s="12">
        <v>171.5</v>
      </c>
      <c r="D42" s="12">
        <v>114</v>
      </c>
      <c r="E42" s="12">
        <v>57</v>
      </c>
      <c r="F42" s="12">
        <v>28.5</v>
      </c>
      <c r="G42" s="77">
        <v>19</v>
      </c>
      <c r="H42" s="77">
        <v>14</v>
      </c>
      <c r="I42" s="77">
        <v>11.5</v>
      </c>
      <c r="J42" s="77">
        <v>9.5</v>
      </c>
      <c r="K42" s="12">
        <v>8</v>
      </c>
      <c r="L42" s="12">
        <v>7</v>
      </c>
      <c r="M42" s="12">
        <v>6.5</v>
      </c>
      <c r="N42" s="12">
        <v>6</v>
      </c>
      <c r="O42" s="12">
        <v>5</v>
      </c>
      <c r="P42" s="12">
        <v>5</v>
      </c>
      <c r="Q42" s="12">
        <v>4.5</v>
      </c>
      <c r="R42" s="12">
        <v>4</v>
      </c>
      <c r="S42" s="12">
        <v>4</v>
      </c>
      <c r="U42" s="12">
        <v>40</v>
      </c>
    </row>
    <row r="43" spans="1:21">
      <c r="A43" s="12">
        <v>41</v>
      </c>
      <c r="B43" s="12">
        <v>234</v>
      </c>
      <c r="C43" s="12">
        <v>176</v>
      </c>
      <c r="D43" s="12">
        <v>117</v>
      </c>
      <c r="E43" s="12">
        <v>58.5</v>
      </c>
      <c r="F43" s="12">
        <v>29</v>
      </c>
      <c r="G43" s="12">
        <v>19.5</v>
      </c>
      <c r="H43" s="12">
        <v>14.5</v>
      </c>
      <c r="I43" s="12">
        <v>12</v>
      </c>
      <c r="J43" s="12">
        <v>10</v>
      </c>
      <c r="K43" s="12">
        <v>8.5</v>
      </c>
      <c r="L43" s="12">
        <v>7.5</v>
      </c>
      <c r="M43" s="12">
        <v>6.5</v>
      </c>
      <c r="N43" s="12">
        <v>6</v>
      </c>
      <c r="O43" s="12">
        <v>5.5</v>
      </c>
      <c r="P43" s="12">
        <v>5</v>
      </c>
      <c r="Q43" s="12">
        <v>4.5</v>
      </c>
      <c r="R43" s="12">
        <v>4</v>
      </c>
      <c r="S43" s="12">
        <v>4</v>
      </c>
      <c r="U43" s="12">
        <v>41</v>
      </c>
    </row>
    <row r="44" spans="1:21">
      <c r="A44" s="12">
        <v>42</v>
      </c>
      <c r="B44" s="12">
        <v>240</v>
      </c>
      <c r="C44" s="12">
        <v>180</v>
      </c>
      <c r="D44" s="12">
        <v>120</v>
      </c>
      <c r="E44" s="12">
        <v>60</v>
      </c>
      <c r="F44" s="12">
        <v>30</v>
      </c>
      <c r="G44" s="12">
        <v>20</v>
      </c>
      <c r="H44" s="12">
        <v>15</v>
      </c>
      <c r="I44" s="12">
        <v>12</v>
      </c>
      <c r="J44" s="12">
        <v>10</v>
      </c>
      <c r="K44" s="12">
        <v>8.5</v>
      </c>
      <c r="L44" s="12">
        <v>7.5</v>
      </c>
      <c r="M44" s="12">
        <v>6.5</v>
      </c>
      <c r="N44" s="12">
        <v>6</v>
      </c>
      <c r="O44" s="12">
        <v>5.5</v>
      </c>
      <c r="P44" s="12">
        <v>5</v>
      </c>
      <c r="Q44" s="12">
        <v>4.5</v>
      </c>
      <c r="R44" s="12">
        <v>4</v>
      </c>
      <c r="S44" s="12">
        <v>4</v>
      </c>
      <c r="U44" s="12">
        <v>42</v>
      </c>
    </row>
    <row r="45" spans="1:21">
      <c r="A45" s="12">
        <v>43</v>
      </c>
      <c r="B45" s="12">
        <v>246</v>
      </c>
      <c r="C45" s="12">
        <v>184</v>
      </c>
      <c r="D45" s="12">
        <v>123</v>
      </c>
      <c r="E45" s="12">
        <v>61.5</v>
      </c>
      <c r="F45" s="12">
        <v>31</v>
      </c>
      <c r="G45" s="12">
        <v>20.5</v>
      </c>
      <c r="H45" s="12">
        <v>15.5</v>
      </c>
      <c r="I45" s="12">
        <v>12</v>
      </c>
      <c r="J45" s="12">
        <v>10</v>
      </c>
      <c r="K45" s="12">
        <v>9</v>
      </c>
      <c r="L45" s="12">
        <v>7.5</v>
      </c>
      <c r="M45" s="12">
        <v>7</v>
      </c>
      <c r="N45" s="12">
        <v>6</v>
      </c>
      <c r="O45" s="12">
        <v>5.5</v>
      </c>
      <c r="P45" s="12">
        <v>5</v>
      </c>
      <c r="Q45" s="12">
        <v>5</v>
      </c>
      <c r="R45" s="12">
        <v>4.5</v>
      </c>
      <c r="S45" s="12">
        <v>4</v>
      </c>
      <c r="U45" s="12">
        <v>43</v>
      </c>
    </row>
    <row r="46" spans="1:21">
      <c r="A46" s="12">
        <v>44</v>
      </c>
      <c r="B46" s="12">
        <v>251.5</v>
      </c>
      <c r="C46" s="12">
        <v>188.5</v>
      </c>
      <c r="D46" s="12">
        <v>126</v>
      </c>
      <c r="E46" s="12">
        <v>63</v>
      </c>
      <c r="F46" s="12">
        <v>31.5</v>
      </c>
      <c r="G46" s="12">
        <v>21</v>
      </c>
      <c r="H46" s="78">
        <v>16</v>
      </c>
      <c r="I46" s="77">
        <v>12.5</v>
      </c>
      <c r="J46" s="12">
        <v>10.5</v>
      </c>
      <c r="K46" s="12">
        <v>9</v>
      </c>
      <c r="L46" s="12">
        <v>8</v>
      </c>
      <c r="M46" s="12">
        <v>7</v>
      </c>
      <c r="N46" s="12">
        <v>6</v>
      </c>
      <c r="O46" s="12">
        <v>6</v>
      </c>
      <c r="P46" s="12">
        <v>5</v>
      </c>
      <c r="Q46" s="12">
        <v>5</v>
      </c>
      <c r="R46" s="12">
        <v>4.5</v>
      </c>
      <c r="S46" s="12">
        <v>4</v>
      </c>
      <c r="U46" s="12">
        <v>44</v>
      </c>
    </row>
    <row r="47" spans="1:21">
      <c r="A47" s="12">
        <v>45</v>
      </c>
      <c r="B47" s="12">
        <v>257</v>
      </c>
      <c r="C47" s="12">
        <v>193</v>
      </c>
      <c r="D47" s="12">
        <v>128.5</v>
      </c>
      <c r="E47" s="12">
        <v>64</v>
      </c>
      <c r="F47" s="12">
        <v>32</v>
      </c>
      <c r="G47" s="12">
        <v>21.5</v>
      </c>
      <c r="H47" s="12">
        <v>16</v>
      </c>
      <c r="I47" s="12">
        <v>13</v>
      </c>
      <c r="J47" s="12">
        <v>11</v>
      </c>
      <c r="K47" s="12">
        <v>9</v>
      </c>
      <c r="L47" s="12">
        <v>8</v>
      </c>
      <c r="M47" s="12">
        <v>7</v>
      </c>
      <c r="N47" s="12">
        <v>6.5</v>
      </c>
      <c r="O47" s="12">
        <v>6</v>
      </c>
      <c r="P47" s="12">
        <v>5.5</v>
      </c>
      <c r="Q47" s="12">
        <v>5</v>
      </c>
      <c r="R47" s="12">
        <v>4.5</v>
      </c>
      <c r="S47" s="12">
        <v>4</v>
      </c>
      <c r="U47" s="12">
        <v>45</v>
      </c>
    </row>
    <row r="48" spans="1:21">
      <c r="A48" s="12">
        <v>46</v>
      </c>
      <c r="B48" s="12">
        <v>263</v>
      </c>
      <c r="C48" s="12">
        <v>197</v>
      </c>
      <c r="D48" s="12">
        <v>131.5</v>
      </c>
      <c r="E48" s="12">
        <v>66</v>
      </c>
      <c r="F48" s="12">
        <v>33</v>
      </c>
      <c r="G48" s="12">
        <v>21.5</v>
      </c>
      <c r="H48" s="78">
        <v>16.5</v>
      </c>
      <c r="I48" s="77">
        <v>13</v>
      </c>
      <c r="J48" s="12">
        <v>11</v>
      </c>
      <c r="K48" s="12">
        <v>9.5</v>
      </c>
      <c r="L48" s="12">
        <v>8</v>
      </c>
      <c r="M48" s="12">
        <v>7.5</v>
      </c>
      <c r="N48" s="12">
        <v>6.5</v>
      </c>
      <c r="O48" s="12">
        <v>6</v>
      </c>
      <c r="P48" s="12">
        <v>5.5</v>
      </c>
      <c r="Q48" s="12">
        <v>5</v>
      </c>
      <c r="R48" s="12">
        <v>4.5</v>
      </c>
      <c r="S48" s="12">
        <v>4.5</v>
      </c>
      <c r="U48" s="12">
        <v>46</v>
      </c>
    </row>
    <row r="49" spans="1:21">
      <c r="A49" s="12">
        <v>47</v>
      </c>
      <c r="B49" s="12">
        <v>268.5</v>
      </c>
      <c r="C49" s="12">
        <v>201.5</v>
      </c>
      <c r="D49" s="12">
        <v>134</v>
      </c>
      <c r="E49" s="12">
        <v>67</v>
      </c>
      <c r="F49" s="12">
        <v>33.5</v>
      </c>
      <c r="G49" s="12">
        <v>22.5</v>
      </c>
      <c r="H49" s="12">
        <v>17</v>
      </c>
      <c r="I49" s="12">
        <v>13.5</v>
      </c>
      <c r="J49" s="12">
        <v>11</v>
      </c>
      <c r="K49" s="12">
        <v>9.5</v>
      </c>
      <c r="L49" s="12">
        <v>8.5</v>
      </c>
      <c r="M49" s="12">
        <v>7.5</v>
      </c>
      <c r="N49" s="12">
        <v>7</v>
      </c>
      <c r="O49" s="12">
        <v>6</v>
      </c>
      <c r="P49" s="12">
        <v>5.5</v>
      </c>
      <c r="Q49" s="12">
        <v>5</v>
      </c>
      <c r="R49" s="12">
        <v>5</v>
      </c>
      <c r="S49" s="12">
        <v>4.5</v>
      </c>
      <c r="U49" s="12">
        <v>47</v>
      </c>
    </row>
    <row r="50" spans="1:21">
      <c r="A50" s="12">
        <v>48</v>
      </c>
      <c r="B50" s="12">
        <v>274</v>
      </c>
      <c r="C50" s="12">
        <v>206</v>
      </c>
      <c r="D50" s="12">
        <v>137</v>
      </c>
      <c r="E50" s="12">
        <v>68.5</v>
      </c>
      <c r="F50" s="12">
        <v>34</v>
      </c>
      <c r="G50" s="12">
        <v>23</v>
      </c>
      <c r="H50" s="12">
        <v>17</v>
      </c>
      <c r="I50" s="12">
        <v>14</v>
      </c>
      <c r="J50" s="12">
        <v>11.5</v>
      </c>
      <c r="K50" s="12">
        <v>10</v>
      </c>
      <c r="L50" s="12">
        <v>8.5</v>
      </c>
      <c r="M50" s="12">
        <v>7.5</v>
      </c>
      <c r="N50" s="12">
        <v>7</v>
      </c>
      <c r="O50" s="12">
        <v>6</v>
      </c>
      <c r="P50" s="12">
        <v>6</v>
      </c>
      <c r="Q50" s="12">
        <v>5</v>
      </c>
      <c r="R50" s="12">
        <v>5</v>
      </c>
      <c r="S50" s="12">
        <v>4.5</v>
      </c>
      <c r="U50" s="12">
        <v>48</v>
      </c>
    </row>
    <row r="51" spans="1:21">
      <c r="A51" s="12">
        <v>49</v>
      </c>
      <c r="B51" s="12">
        <v>280</v>
      </c>
      <c r="C51" s="12">
        <v>210</v>
      </c>
      <c r="D51" s="12">
        <v>140</v>
      </c>
      <c r="E51" s="12">
        <v>70</v>
      </c>
      <c r="F51" s="12">
        <v>35</v>
      </c>
      <c r="G51" s="12">
        <v>23.5</v>
      </c>
      <c r="H51" s="12">
        <v>17.5</v>
      </c>
      <c r="I51" s="12">
        <v>14</v>
      </c>
      <c r="J51" s="12">
        <v>11.5</v>
      </c>
      <c r="K51" s="12">
        <v>10</v>
      </c>
      <c r="L51" s="12">
        <v>9</v>
      </c>
      <c r="M51" s="12">
        <v>8</v>
      </c>
      <c r="N51" s="12">
        <v>7</v>
      </c>
      <c r="O51" s="12">
        <v>6.5</v>
      </c>
      <c r="P51" s="12">
        <v>6</v>
      </c>
      <c r="Q51" s="12">
        <v>5.5</v>
      </c>
      <c r="R51" s="12">
        <v>5</v>
      </c>
      <c r="S51" s="12">
        <v>4.5</v>
      </c>
      <c r="U51" s="12">
        <v>49</v>
      </c>
    </row>
    <row r="52" spans="1:21">
      <c r="A52" s="12">
        <v>50</v>
      </c>
      <c r="B52" s="12">
        <v>286</v>
      </c>
      <c r="C52" s="12">
        <v>214</v>
      </c>
      <c r="D52" s="12">
        <v>143</v>
      </c>
      <c r="E52" s="12">
        <v>71.5</v>
      </c>
      <c r="F52" s="12">
        <v>36</v>
      </c>
      <c r="G52" s="12">
        <v>24</v>
      </c>
      <c r="H52" s="12">
        <v>18</v>
      </c>
      <c r="I52" s="12">
        <v>14</v>
      </c>
      <c r="J52" s="12">
        <v>12</v>
      </c>
      <c r="K52" s="12">
        <v>10</v>
      </c>
      <c r="L52" s="12">
        <v>9</v>
      </c>
      <c r="M52" s="12">
        <v>8</v>
      </c>
      <c r="N52" s="12">
        <v>7</v>
      </c>
      <c r="O52" s="12">
        <v>6.5</v>
      </c>
      <c r="P52" s="12">
        <v>6</v>
      </c>
      <c r="Q52" s="12">
        <v>5.5</v>
      </c>
      <c r="R52" s="12">
        <v>5</v>
      </c>
      <c r="S52" s="12">
        <v>5</v>
      </c>
      <c r="U52" s="12">
        <v>50</v>
      </c>
    </row>
    <row r="53" spans="1:21">
      <c r="A53" s="12">
        <v>51</v>
      </c>
      <c r="B53" s="12">
        <v>291.5</v>
      </c>
      <c r="C53" s="12">
        <v>218.5</v>
      </c>
      <c r="D53" s="12">
        <v>146</v>
      </c>
      <c r="E53" s="12">
        <v>73</v>
      </c>
      <c r="F53" s="12">
        <v>36.5</v>
      </c>
      <c r="G53" s="12">
        <v>24</v>
      </c>
      <c r="H53" s="12">
        <v>18</v>
      </c>
      <c r="I53" s="12">
        <v>14.5</v>
      </c>
      <c r="J53" s="12">
        <v>12</v>
      </c>
      <c r="K53" s="12">
        <v>10.5</v>
      </c>
      <c r="L53" s="12">
        <v>9</v>
      </c>
      <c r="M53" s="12">
        <v>8</v>
      </c>
      <c r="N53" s="12">
        <v>7</v>
      </c>
      <c r="O53" s="12">
        <v>6.5</v>
      </c>
      <c r="P53" s="12">
        <v>6</v>
      </c>
      <c r="Q53" s="12">
        <v>5.5</v>
      </c>
      <c r="R53" s="12">
        <v>5</v>
      </c>
      <c r="S53" s="12">
        <v>5</v>
      </c>
      <c r="U53" s="12">
        <v>51</v>
      </c>
    </row>
    <row r="54" spans="1:21">
      <c r="A54" s="12">
        <v>52</v>
      </c>
      <c r="B54" s="12">
        <v>297</v>
      </c>
      <c r="C54" s="12">
        <v>223</v>
      </c>
      <c r="D54" s="12">
        <v>148.5</v>
      </c>
      <c r="E54" s="12">
        <v>74</v>
      </c>
      <c r="F54" s="12">
        <v>37</v>
      </c>
      <c r="G54" s="12">
        <v>25</v>
      </c>
      <c r="H54" s="77">
        <v>18.5</v>
      </c>
      <c r="I54" s="77">
        <v>15</v>
      </c>
      <c r="J54" s="78">
        <v>12.5</v>
      </c>
      <c r="K54" s="77">
        <v>10.5</v>
      </c>
      <c r="L54" s="12">
        <v>9</v>
      </c>
      <c r="M54" s="12">
        <v>8</v>
      </c>
      <c r="N54" s="12">
        <v>7.5</v>
      </c>
      <c r="O54" s="12">
        <v>7</v>
      </c>
      <c r="P54" s="12">
        <v>6</v>
      </c>
      <c r="Q54" s="12">
        <v>6</v>
      </c>
      <c r="R54" s="12">
        <v>5.5</v>
      </c>
      <c r="S54" s="12">
        <v>5</v>
      </c>
      <c r="U54" s="12">
        <v>52</v>
      </c>
    </row>
    <row r="55" spans="1:21">
      <c r="A55" s="12">
        <v>53</v>
      </c>
      <c r="B55" s="12">
        <v>303</v>
      </c>
      <c r="C55" s="12">
        <v>227</v>
      </c>
      <c r="D55" s="12">
        <v>151.5</v>
      </c>
      <c r="E55" s="12">
        <v>76</v>
      </c>
      <c r="F55" s="12">
        <v>38</v>
      </c>
      <c r="G55" s="12">
        <v>25</v>
      </c>
      <c r="H55" s="12">
        <v>19</v>
      </c>
      <c r="I55" s="12">
        <v>15</v>
      </c>
      <c r="J55" s="12">
        <v>12.5</v>
      </c>
      <c r="K55" s="12">
        <v>11</v>
      </c>
      <c r="L55" s="12">
        <v>9.5</v>
      </c>
      <c r="M55" s="12">
        <v>8.5</v>
      </c>
      <c r="N55" s="12">
        <v>7.5</v>
      </c>
      <c r="O55" s="12">
        <v>7</v>
      </c>
      <c r="P55" s="12">
        <v>6.5</v>
      </c>
      <c r="Q55" s="12">
        <v>6</v>
      </c>
      <c r="R55" s="12">
        <v>5.5</v>
      </c>
      <c r="S55" s="12">
        <v>5</v>
      </c>
      <c r="U55" s="12">
        <v>53</v>
      </c>
    </row>
    <row r="56" spans="1:21">
      <c r="A56" s="12">
        <v>54</v>
      </c>
      <c r="B56" s="12">
        <v>308.5</v>
      </c>
      <c r="C56" s="12">
        <v>231.5</v>
      </c>
      <c r="D56" s="12">
        <v>154</v>
      </c>
      <c r="E56" s="12">
        <v>77</v>
      </c>
      <c r="F56" s="12">
        <v>38.5</v>
      </c>
      <c r="G56" s="12">
        <v>26</v>
      </c>
      <c r="H56" s="12">
        <v>19</v>
      </c>
      <c r="I56" s="12">
        <v>15.5</v>
      </c>
      <c r="J56" s="12">
        <v>13</v>
      </c>
      <c r="K56" s="12">
        <v>11</v>
      </c>
      <c r="L56" s="12">
        <v>9.5</v>
      </c>
      <c r="M56" s="12">
        <v>8.5</v>
      </c>
      <c r="N56" s="12">
        <v>8</v>
      </c>
      <c r="O56" s="12">
        <v>7</v>
      </c>
      <c r="P56" s="12">
        <v>6.5</v>
      </c>
      <c r="Q56" s="12">
        <v>6</v>
      </c>
      <c r="R56" s="12">
        <v>5.5</v>
      </c>
      <c r="S56" s="12">
        <v>5</v>
      </c>
      <c r="U56" s="12">
        <v>54</v>
      </c>
    </row>
    <row r="57" spans="1:21">
      <c r="A57" s="12">
        <v>55</v>
      </c>
      <c r="B57" s="12">
        <v>314</v>
      </c>
      <c r="C57" s="12">
        <v>236</v>
      </c>
      <c r="D57" s="12">
        <v>157</v>
      </c>
      <c r="E57" s="12">
        <v>78.5</v>
      </c>
      <c r="F57" s="12">
        <v>39</v>
      </c>
      <c r="G57" s="12">
        <v>26</v>
      </c>
      <c r="H57" s="12">
        <v>19.5</v>
      </c>
      <c r="I57" s="12">
        <v>16</v>
      </c>
      <c r="J57" s="12">
        <v>13</v>
      </c>
      <c r="K57" s="12">
        <v>11</v>
      </c>
      <c r="L57" s="12">
        <v>10</v>
      </c>
      <c r="M57" s="12">
        <v>9</v>
      </c>
      <c r="N57" s="12">
        <v>8</v>
      </c>
      <c r="O57" s="12">
        <v>7</v>
      </c>
      <c r="P57" s="12">
        <v>6.5</v>
      </c>
      <c r="Q57" s="12">
        <v>6</v>
      </c>
      <c r="R57" s="12">
        <v>5.5</v>
      </c>
      <c r="S57" s="12">
        <v>5</v>
      </c>
      <c r="U57" s="12">
        <v>55</v>
      </c>
    </row>
    <row r="58" spans="1:21">
      <c r="A58" s="12">
        <v>56</v>
      </c>
      <c r="B58" s="12">
        <v>320</v>
      </c>
      <c r="C58" s="12">
        <v>240</v>
      </c>
      <c r="D58" s="12">
        <v>160</v>
      </c>
      <c r="E58" s="12">
        <v>80</v>
      </c>
      <c r="F58" s="12">
        <v>40</v>
      </c>
      <c r="G58" s="12">
        <v>26.5</v>
      </c>
      <c r="H58" s="12">
        <v>20</v>
      </c>
      <c r="I58" s="12">
        <v>16</v>
      </c>
      <c r="J58" s="12">
        <v>13.5</v>
      </c>
      <c r="K58" s="12">
        <v>11.5</v>
      </c>
      <c r="L58" s="12">
        <v>10</v>
      </c>
      <c r="M58" s="12">
        <v>9</v>
      </c>
      <c r="N58" s="12">
        <v>8</v>
      </c>
      <c r="O58" s="12">
        <v>7</v>
      </c>
      <c r="P58" s="12">
        <v>6.5</v>
      </c>
      <c r="Q58" s="12">
        <v>6</v>
      </c>
      <c r="R58" s="12">
        <v>6</v>
      </c>
      <c r="S58" s="12">
        <v>5.5</v>
      </c>
      <c r="U58" s="12">
        <v>56</v>
      </c>
    </row>
    <row r="59" spans="1:21">
      <c r="A59" s="12">
        <v>57</v>
      </c>
      <c r="B59" s="12">
        <v>326</v>
      </c>
      <c r="C59" s="12">
        <v>244</v>
      </c>
      <c r="D59" s="12">
        <v>163</v>
      </c>
      <c r="E59" s="12">
        <v>81.5</v>
      </c>
      <c r="F59" s="12">
        <v>41</v>
      </c>
      <c r="G59" s="12">
        <v>27</v>
      </c>
      <c r="H59" s="12">
        <v>20.5</v>
      </c>
      <c r="I59" s="12">
        <v>16</v>
      </c>
      <c r="J59" s="12">
        <v>13.5</v>
      </c>
      <c r="K59" s="12">
        <v>11.5</v>
      </c>
      <c r="L59" s="12">
        <v>10</v>
      </c>
      <c r="M59" s="12">
        <v>9</v>
      </c>
      <c r="N59" s="12">
        <v>8</v>
      </c>
      <c r="O59" s="12">
        <v>7.5</v>
      </c>
      <c r="P59" s="12">
        <v>7</v>
      </c>
      <c r="Q59" s="12">
        <v>6</v>
      </c>
      <c r="R59" s="12">
        <v>6</v>
      </c>
      <c r="S59" s="12">
        <v>5.5</v>
      </c>
      <c r="U59" s="12">
        <v>57</v>
      </c>
    </row>
    <row r="60" spans="1:21">
      <c r="A60" s="12">
        <v>58</v>
      </c>
      <c r="B60" s="12">
        <v>331.5</v>
      </c>
      <c r="C60" s="12">
        <v>248.5</v>
      </c>
      <c r="D60" s="12">
        <v>166</v>
      </c>
      <c r="E60" s="12">
        <v>83</v>
      </c>
      <c r="F60" s="12">
        <v>41.5</v>
      </c>
      <c r="G60" s="12">
        <v>27.5</v>
      </c>
      <c r="H60" s="12">
        <v>21</v>
      </c>
      <c r="I60" s="12">
        <v>16.5</v>
      </c>
      <c r="J60" s="12">
        <v>14</v>
      </c>
      <c r="K60" s="12">
        <v>12</v>
      </c>
      <c r="L60" s="12">
        <v>10.5</v>
      </c>
      <c r="M60" s="12">
        <v>9</v>
      </c>
      <c r="N60" s="12">
        <v>8</v>
      </c>
      <c r="O60" s="12">
        <v>7.5</v>
      </c>
      <c r="P60" s="12">
        <v>7</v>
      </c>
      <c r="Q60" s="12">
        <v>6.5</v>
      </c>
      <c r="R60" s="12">
        <v>6</v>
      </c>
      <c r="S60" s="12">
        <v>5.5</v>
      </c>
      <c r="U60" s="12">
        <v>58</v>
      </c>
    </row>
    <row r="61" spans="1:21">
      <c r="A61" s="12">
        <v>59</v>
      </c>
      <c r="B61" s="12">
        <v>337</v>
      </c>
      <c r="C61" s="12">
        <v>253</v>
      </c>
      <c r="D61" s="12">
        <v>168.5</v>
      </c>
      <c r="E61" s="12">
        <v>84</v>
      </c>
      <c r="F61" s="12">
        <v>42</v>
      </c>
      <c r="G61" s="12">
        <v>28</v>
      </c>
      <c r="H61" s="12">
        <v>21</v>
      </c>
      <c r="I61" s="12">
        <v>17</v>
      </c>
      <c r="J61" s="12">
        <v>14</v>
      </c>
      <c r="K61" s="12">
        <v>12</v>
      </c>
      <c r="L61" s="12">
        <v>10.5</v>
      </c>
      <c r="M61" s="12">
        <v>9.5</v>
      </c>
      <c r="N61" s="12">
        <v>8.5</v>
      </c>
      <c r="O61" s="12">
        <v>7.5</v>
      </c>
      <c r="P61" s="12">
        <v>7</v>
      </c>
      <c r="Q61" s="12">
        <v>6.5</v>
      </c>
      <c r="R61" s="12">
        <v>6</v>
      </c>
      <c r="S61" s="12">
        <v>5.5</v>
      </c>
      <c r="U61" s="12">
        <v>59</v>
      </c>
    </row>
    <row r="62" spans="1:21">
      <c r="A62" s="12">
        <v>60</v>
      </c>
      <c r="B62" s="12">
        <v>343</v>
      </c>
      <c r="C62" s="12">
        <v>257</v>
      </c>
      <c r="D62" s="12">
        <v>171.5</v>
      </c>
      <c r="E62" s="12">
        <v>86</v>
      </c>
      <c r="F62" s="12">
        <v>43</v>
      </c>
      <c r="G62" s="12">
        <v>28.5</v>
      </c>
      <c r="H62" s="12">
        <v>21.5</v>
      </c>
      <c r="I62" s="12">
        <v>17</v>
      </c>
      <c r="J62" s="12">
        <v>14</v>
      </c>
      <c r="K62" s="12">
        <v>12</v>
      </c>
      <c r="L62" s="12">
        <v>11</v>
      </c>
      <c r="M62" s="12">
        <v>9.5</v>
      </c>
      <c r="N62" s="12">
        <v>8.5</v>
      </c>
      <c r="O62" s="12">
        <v>8</v>
      </c>
      <c r="P62" s="12">
        <v>7</v>
      </c>
      <c r="Q62" s="12">
        <v>6.5</v>
      </c>
      <c r="R62" s="12">
        <v>6</v>
      </c>
      <c r="S62" s="12">
        <v>6</v>
      </c>
      <c r="U62" s="12">
        <v>60</v>
      </c>
    </row>
    <row r="63" spans="1:21">
      <c r="A63" s="12">
        <v>61</v>
      </c>
      <c r="B63" s="12">
        <v>348.5</v>
      </c>
      <c r="C63" s="12">
        <v>261.5</v>
      </c>
      <c r="D63" s="12">
        <v>174</v>
      </c>
      <c r="E63" s="12">
        <v>87</v>
      </c>
      <c r="F63" s="12">
        <v>43.5</v>
      </c>
      <c r="G63" s="12">
        <v>29</v>
      </c>
      <c r="H63" s="12">
        <v>22</v>
      </c>
      <c r="I63" s="12">
        <v>17.5</v>
      </c>
      <c r="J63" s="12">
        <v>14.5</v>
      </c>
      <c r="K63" s="12">
        <v>12.5</v>
      </c>
      <c r="L63" s="12">
        <v>11</v>
      </c>
      <c r="M63" s="12">
        <v>9.5</v>
      </c>
      <c r="N63" s="12">
        <v>9</v>
      </c>
      <c r="O63" s="12">
        <v>8</v>
      </c>
      <c r="P63" s="12">
        <v>7</v>
      </c>
      <c r="Q63" s="12">
        <v>7</v>
      </c>
      <c r="R63" s="12">
        <v>6</v>
      </c>
      <c r="S63" s="12">
        <v>6</v>
      </c>
      <c r="U63" s="12">
        <v>61</v>
      </c>
    </row>
    <row r="64" spans="1:21">
      <c r="A64" s="12">
        <v>62</v>
      </c>
      <c r="B64" s="12">
        <v>354</v>
      </c>
      <c r="C64" s="12">
        <v>266</v>
      </c>
      <c r="D64" s="12">
        <v>177</v>
      </c>
      <c r="E64" s="12">
        <v>88.5</v>
      </c>
      <c r="F64" s="12">
        <v>44</v>
      </c>
      <c r="G64" s="12">
        <v>29.5</v>
      </c>
      <c r="H64" s="12">
        <v>22</v>
      </c>
      <c r="I64" s="12">
        <v>18</v>
      </c>
      <c r="J64" s="12">
        <v>15</v>
      </c>
      <c r="K64" s="12">
        <v>12.5</v>
      </c>
      <c r="L64" s="12">
        <v>11</v>
      </c>
      <c r="M64" s="12">
        <v>10</v>
      </c>
      <c r="N64" s="12">
        <v>9</v>
      </c>
      <c r="O64" s="12">
        <v>8</v>
      </c>
      <c r="P64" s="12">
        <v>7.5</v>
      </c>
      <c r="Q64" s="12">
        <v>7</v>
      </c>
      <c r="R64" s="12">
        <v>6.5</v>
      </c>
      <c r="S64" s="12">
        <v>6</v>
      </c>
      <c r="U64" s="12">
        <v>62</v>
      </c>
    </row>
    <row r="65" spans="1:21">
      <c r="A65" s="12">
        <v>63</v>
      </c>
      <c r="B65" s="12">
        <v>360</v>
      </c>
      <c r="C65" s="12">
        <v>270</v>
      </c>
      <c r="D65" s="12">
        <v>180</v>
      </c>
      <c r="E65" s="12">
        <v>90</v>
      </c>
      <c r="F65" s="12">
        <v>45</v>
      </c>
      <c r="G65" s="12">
        <v>30</v>
      </c>
      <c r="H65" s="12">
        <v>22.5</v>
      </c>
      <c r="I65" s="12">
        <v>18</v>
      </c>
      <c r="J65" s="12">
        <v>15</v>
      </c>
      <c r="K65" s="12">
        <v>13</v>
      </c>
      <c r="L65" s="12">
        <v>11</v>
      </c>
      <c r="M65" s="12">
        <v>10</v>
      </c>
      <c r="N65" s="12">
        <v>9</v>
      </c>
      <c r="O65" s="12">
        <v>8</v>
      </c>
      <c r="P65" s="12">
        <v>7.5</v>
      </c>
      <c r="Q65" s="12">
        <v>7</v>
      </c>
      <c r="R65" s="12">
        <v>6.5</v>
      </c>
      <c r="S65" s="12">
        <v>6</v>
      </c>
      <c r="U65" s="12">
        <v>63</v>
      </c>
    </row>
    <row r="66" spans="1:21">
      <c r="A66" s="12">
        <v>64</v>
      </c>
      <c r="B66" s="12">
        <v>366</v>
      </c>
      <c r="C66" s="12">
        <v>274</v>
      </c>
      <c r="D66" s="12">
        <v>183</v>
      </c>
      <c r="E66" s="12">
        <v>91.5</v>
      </c>
      <c r="F66" s="12">
        <v>46</v>
      </c>
      <c r="G66" s="12">
        <v>30.5</v>
      </c>
      <c r="H66" s="12">
        <v>23</v>
      </c>
      <c r="I66" s="12">
        <v>18</v>
      </c>
      <c r="J66" s="12">
        <v>15</v>
      </c>
      <c r="K66" s="12">
        <v>13</v>
      </c>
      <c r="L66" s="12">
        <v>11.5</v>
      </c>
      <c r="M66" s="12">
        <v>10</v>
      </c>
      <c r="N66" s="12">
        <v>9</v>
      </c>
      <c r="O66" s="12">
        <v>8.5</v>
      </c>
      <c r="P66" s="12">
        <v>7.5</v>
      </c>
      <c r="Q66" s="12">
        <v>7</v>
      </c>
      <c r="R66" s="12">
        <v>6.5</v>
      </c>
      <c r="S66" s="12">
        <v>6</v>
      </c>
      <c r="U66" s="12">
        <v>64</v>
      </c>
    </row>
    <row r="67" spans="1:21">
      <c r="A67" s="12">
        <v>65</v>
      </c>
      <c r="B67" s="12">
        <v>371.5</v>
      </c>
      <c r="C67" s="12">
        <v>278.5</v>
      </c>
      <c r="D67" s="12">
        <v>186</v>
      </c>
      <c r="E67" s="12">
        <v>93</v>
      </c>
      <c r="F67" s="12">
        <v>46.5</v>
      </c>
      <c r="G67" s="12">
        <v>31</v>
      </c>
      <c r="H67" s="12">
        <v>23</v>
      </c>
      <c r="I67" s="12">
        <v>18.5</v>
      </c>
      <c r="J67" s="12">
        <v>15.5</v>
      </c>
      <c r="K67" s="12">
        <v>13</v>
      </c>
      <c r="L67" s="12">
        <v>11.5</v>
      </c>
      <c r="M67" s="12">
        <v>10.5</v>
      </c>
      <c r="N67" s="12">
        <v>9</v>
      </c>
      <c r="O67" s="12">
        <v>8.5</v>
      </c>
      <c r="P67" s="12">
        <v>8</v>
      </c>
      <c r="Q67" s="12">
        <v>7</v>
      </c>
      <c r="R67" s="12">
        <v>6.5</v>
      </c>
      <c r="S67" s="12">
        <v>6</v>
      </c>
      <c r="U67" s="12">
        <v>65</v>
      </c>
    </row>
    <row r="68" spans="1:21">
      <c r="A68" s="12">
        <v>66</v>
      </c>
      <c r="B68" s="12">
        <v>377</v>
      </c>
      <c r="C68" s="12">
        <v>283</v>
      </c>
      <c r="D68" s="12">
        <v>188.5</v>
      </c>
      <c r="E68" s="12">
        <v>94</v>
      </c>
      <c r="F68" s="12">
        <v>47</v>
      </c>
      <c r="G68" s="12">
        <v>31.5</v>
      </c>
      <c r="H68" s="12">
        <v>23.5</v>
      </c>
      <c r="I68" s="12">
        <v>19</v>
      </c>
      <c r="J68" s="12">
        <v>16</v>
      </c>
      <c r="K68" s="12">
        <v>13.5</v>
      </c>
      <c r="L68" s="12">
        <v>12</v>
      </c>
      <c r="M68" s="12">
        <v>10.5</v>
      </c>
      <c r="N68" s="12">
        <v>9.5</v>
      </c>
      <c r="O68" s="12">
        <v>8.5</v>
      </c>
      <c r="P68" s="12">
        <v>8</v>
      </c>
      <c r="Q68" s="12">
        <v>7</v>
      </c>
      <c r="R68" s="12">
        <v>7</v>
      </c>
      <c r="S68" s="12">
        <v>6</v>
      </c>
      <c r="U68" s="12">
        <v>66</v>
      </c>
    </row>
    <row r="69" spans="1:21">
      <c r="A69" s="12">
        <v>67</v>
      </c>
      <c r="B69" s="12">
        <v>383</v>
      </c>
      <c r="C69" s="12">
        <v>287</v>
      </c>
      <c r="D69" s="12">
        <v>191.5</v>
      </c>
      <c r="E69" s="12">
        <v>96</v>
      </c>
      <c r="F69" s="12">
        <v>48</v>
      </c>
      <c r="G69" s="12">
        <v>32</v>
      </c>
      <c r="H69" s="12">
        <v>24</v>
      </c>
      <c r="I69" s="12">
        <v>19</v>
      </c>
      <c r="J69" s="12">
        <v>16</v>
      </c>
      <c r="K69" s="12">
        <v>13.5</v>
      </c>
      <c r="L69" s="12">
        <v>12</v>
      </c>
      <c r="M69" s="12">
        <v>10.5</v>
      </c>
      <c r="N69" s="12">
        <v>9.5</v>
      </c>
      <c r="O69" s="12">
        <v>9</v>
      </c>
      <c r="P69" s="12">
        <v>8</v>
      </c>
      <c r="Q69" s="12">
        <v>7.5</v>
      </c>
      <c r="R69" s="12">
        <v>7</v>
      </c>
      <c r="S69" s="12">
        <v>6.5</v>
      </c>
      <c r="U69" s="12">
        <v>67</v>
      </c>
    </row>
    <row r="70" spans="1:21">
      <c r="A70" s="12">
        <v>68</v>
      </c>
      <c r="B70" s="12">
        <v>388.5</v>
      </c>
      <c r="C70" s="12">
        <v>291.5</v>
      </c>
      <c r="D70" s="12">
        <v>194</v>
      </c>
      <c r="E70" s="12">
        <v>97</v>
      </c>
      <c r="F70" s="12">
        <v>48.5</v>
      </c>
      <c r="G70" s="12">
        <v>32.5</v>
      </c>
      <c r="H70" s="12">
        <v>24</v>
      </c>
      <c r="I70" s="12">
        <v>19.5</v>
      </c>
      <c r="J70" s="12">
        <v>16</v>
      </c>
      <c r="K70" s="12">
        <v>14</v>
      </c>
      <c r="L70" s="12">
        <v>12</v>
      </c>
      <c r="M70" s="12">
        <v>11</v>
      </c>
      <c r="N70" s="12">
        <v>10</v>
      </c>
      <c r="O70" s="12">
        <v>9</v>
      </c>
      <c r="P70" s="12">
        <v>8</v>
      </c>
      <c r="Q70" s="12">
        <v>7.5</v>
      </c>
      <c r="R70" s="12">
        <v>7</v>
      </c>
      <c r="S70" s="12">
        <v>6.5</v>
      </c>
      <c r="U70" s="12">
        <v>68</v>
      </c>
    </row>
    <row r="71" spans="1:21">
      <c r="A71" s="12">
        <v>69</v>
      </c>
      <c r="B71" s="12">
        <v>394</v>
      </c>
      <c r="C71" s="12">
        <v>296</v>
      </c>
      <c r="D71" s="12">
        <v>197</v>
      </c>
      <c r="E71" s="12">
        <v>98.5</v>
      </c>
      <c r="F71" s="12">
        <v>49</v>
      </c>
      <c r="G71" s="12">
        <v>32.5</v>
      </c>
      <c r="H71" s="12">
        <v>24.5</v>
      </c>
      <c r="I71" s="12">
        <v>20</v>
      </c>
      <c r="J71" s="12">
        <v>16.5</v>
      </c>
      <c r="K71" s="12">
        <v>14</v>
      </c>
      <c r="L71" s="12">
        <v>12.5</v>
      </c>
      <c r="M71" s="12">
        <v>11</v>
      </c>
      <c r="N71" s="12">
        <v>10</v>
      </c>
      <c r="O71" s="12">
        <v>9</v>
      </c>
      <c r="P71" s="12">
        <v>8</v>
      </c>
      <c r="Q71" s="12">
        <v>7.5</v>
      </c>
      <c r="R71" s="12">
        <v>7</v>
      </c>
      <c r="S71" s="12">
        <v>6.5</v>
      </c>
      <c r="U71" s="12">
        <v>69</v>
      </c>
    </row>
    <row r="72" spans="1:21">
      <c r="A72" s="12">
        <v>70</v>
      </c>
      <c r="B72" s="12">
        <v>400</v>
      </c>
      <c r="C72" s="12">
        <v>300</v>
      </c>
      <c r="D72" s="12">
        <v>200</v>
      </c>
      <c r="E72" s="12">
        <v>100</v>
      </c>
      <c r="F72" s="12">
        <v>50</v>
      </c>
      <c r="G72" s="12">
        <v>33.5</v>
      </c>
      <c r="H72" s="12">
        <v>25</v>
      </c>
      <c r="I72" s="12">
        <v>20</v>
      </c>
      <c r="J72" s="12">
        <v>16.5</v>
      </c>
      <c r="K72" s="12">
        <v>14</v>
      </c>
      <c r="L72" s="12">
        <v>12.5</v>
      </c>
      <c r="M72" s="12">
        <v>11</v>
      </c>
      <c r="N72" s="12">
        <v>10</v>
      </c>
      <c r="O72" s="12">
        <v>9</v>
      </c>
      <c r="P72" s="12">
        <v>8.5</v>
      </c>
      <c r="Q72" s="12">
        <v>7.5</v>
      </c>
      <c r="R72" s="12">
        <v>7</v>
      </c>
      <c r="S72" s="12">
        <v>6.5</v>
      </c>
      <c r="U72" s="12">
        <v>70</v>
      </c>
    </row>
    <row r="73" spans="1:21">
      <c r="A73" s="12">
        <v>71</v>
      </c>
      <c r="B73" s="12">
        <v>406</v>
      </c>
      <c r="C73" s="12">
        <v>304</v>
      </c>
      <c r="D73" s="12">
        <v>203</v>
      </c>
      <c r="E73" s="12">
        <v>101.5</v>
      </c>
      <c r="F73" s="12">
        <v>51</v>
      </c>
      <c r="G73" s="12">
        <v>34</v>
      </c>
      <c r="H73" s="12">
        <v>25.5</v>
      </c>
      <c r="I73" s="12">
        <v>20</v>
      </c>
      <c r="J73" s="12">
        <v>17</v>
      </c>
      <c r="K73" s="12">
        <v>14.5</v>
      </c>
      <c r="L73" s="12">
        <v>12.5</v>
      </c>
      <c r="M73" s="12">
        <v>11</v>
      </c>
      <c r="N73" s="12">
        <v>10</v>
      </c>
      <c r="O73" s="12">
        <v>9</v>
      </c>
      <c r="P73" s="12">
        <v>8.5</v>
      </c>
      <c r="Q73" s="12">
        <v>8</v>
      </c>
      <c r="R73" s="12">
        <v>7</v>
      </c>
      <c r="S73" s="12">
        <v>7</v>
      </c>
      <c r="U73" s="12">
        <v>71</v>
      </c>
    </row>
    <row r="74" spans="1:21">
      <c r="A74" s="12">
        <v>72</v>
      </c>
      <c r="B74" s="12">
        <v>411.5</v>
      </c>
      <c r="C74" s="12">
        <v>308.5</v>
      </c>
      <c r="D74" s="12">
        <v>206</v>
      </c>
      <c r="E74" s="12">
        <v>103</v>
      </c>
      <c r="F74" s="12">
        <v>51.5</v>
      </c>
      <c r="G74" s="12">
        <v>34</v>
      </c>
      <c r="H74" s="12">
        <v>26</v>
      </c>
      <c r="I74" s="12">
        <v>20.5</v>
      </c>
      <c r="J74" s="12">
        <v>17</v>
      </c>
      <c r="K74" s="12">
        <v>14.5</v>
      </c>
      <c r="L74" s="12">
        <v>13</v>
      </c>
      <c r="M74" s="12">
        <v>11.5</v>
      </c>
      <c r="N74" s="12">
        <v>10</v>
      </c>
      <c r="O74" s="12">
        <v>9.5</v>
      </c>
      <c r="P74" s="12">
        <v>8.5</v>
      </c>
      <c r="Q74" s="12">
        <v>8</v>
      </c>
      <c r="R74" s="12">
        <v>7.5</v>
      </c>
      <c r="S74" s="12">
        <v>7</v>
      </c>
      <c r="U74" s="12">
        <v>72</v>
      </c>
    </row>
    <row r="75" spans="1:21">
      <c r="A75" s="12">
        <v>73</v>
      </c>
      <c r="B75" s="12">
        <v>417</v>
      </c>
      <c r="C75" s="12">
        <v>313</v>
      </c>
      <c r="D75" s="12">
        <v>208.5</v>
      </c>
      <c r="E75" s="12">
        <v>104</v>
      </c>
      <c r="F75" s="12">
        <v>52</v>
      </c>
      <c r="G75" s="12">
        <v>35</v>
      </c>
      <c r="H75" s="12">
        <v>26</v>
      </c>
      <c r="I75" s="12">
        <v>21</v>
      </c>
      <c r="J75" s="12">
        <v>17.5</v>
      </c>
      <c r="K75" s="12">
        <v>15</v>
      </c>
      <c r="L75" s="12">
        <v>13</v>
      </c>
      <c r="M75" s="12">
        <v>11.5</v>
      </c>
      <c r="N75" s="12">
        <v>10.5</v>
      </c>
      <c r="O75" s="12">
        <v>9.5</v>
      </c>
      <c r="P75" s="12">
        <v>8.5</v>
      </c>
      <c r="Q75" s="12">
        <v>8</v>
      </c>
      <c r="R75" s="12">
        <v>7.5</v>
      </c>
      <c r="S75" s="12">
        <v>7</v>
      </c>
      <c r="U75" s="12">
        <v>73</v>
      </c>
    </row>
    <row r="76" spans="1:21">
      <c r="A76" s="12">
        <v>74</v>
      </c>
      <c r="B76" s="12">
        <v>423</v>
      </c>
      <c r="C76" s="12">
        <v>317</v>
      </c>
      <c r="D76" s="12">
        <v>211.5</v>
      </c>
      <c r="E76" s="12">
        <v>106</v>
      </c>
      <c r="F76" s="12">
        <v>53</v>
      </c>
      <c r="G76" s="12">
        <v>35</v>
      </c>
      <c r="H76" s="12">
        <v>26.5</v>
      </c>
      <c r="I76" s="12">
        <v>21</v>
      </c>
      <c r="J76" s="12">
        <v>17.5</v>
      </c>
      <c r="K76" s="12">
        <v>15</v>
      </c>
      <c r="L76" s="12">
        <v>13</v>
      </c>
      <c r="M76" s="12">
        <v>12</v>
      </c>
      <c r="N76" s="12">
        <v>10.5</v>
      </c>
      <c r="O76" s="12">
        <v>9.5</v>
      </c>
      <c r="P76" s="12">
        <v>9</v>
      </c>
      <c r="Q76" s="12">
        <v>8</v>
      </c>
      <c r="R76" s="12">
        <v>7.5</v>
      </c>
      <c r="S76" s="12">
        <v>7</v>
      </c>
      <c r="U76" s="12">
        <v>74</v>
      </c>
    </row>
    <row r="77" spans="1:21">
      <c r="A77" s="12">
        <v>75</v>
      </c>
      <c r="B77" s="12">
        <v>428.5</v>
      </c>
      <c r="C77" s="12">
        <v>321.5</v>
      </c>
      <c r="D77" s="12">
        <v>214</v>
      </c>
      <c r="E77" s="12">
        <v>107</v>
      </c>
      <c r="F77" s="12">
        <v>53.5</v>
      </c>
      <c r="G77" s="12">
        <v>36</v>
      </c>
      <c r="H77" s="12">
        <v>27</v>
      </c>
      <c r="I77" s="12">
        <v>21.5</v>
      </c>
      <c r="J77" s="12">
        <v>18</v>
      </c>
      <c r="K77" s="12">
        <v>15.5</v>
      </c>
      <c r="L77" s="12">
        <v>13.5</v>
      </c>
      <c r="M77" s="12">
        <v>12</v>
      </c>
      <c r="N77" s="12">
        <v>11</v>
      </c>
      <c r="O77" s="12">
        <v>10</v>
      </c>
      <c r="P77" s="12">
        <v>9</v>
      </c>
      <c r="Q77" s="12">
        <v>8</v>
      </c>
      <c r="R77" s="12">
        <v>7.5</v>
      </c>
      <c r="S77" s="12">
        <v>7</v>
      </c>
      <c r="U77" s="12">
        <v>75</v>
      </c>
    </row>
    <row r="78" spans="1:21">
      <c r="A78" s="12">
        <v>76</v>
      </c>
      <c r="B78" s="12">
        <v>434</v>
      </c>
      <c r="C78" s="12">
        <v>326</v>
      </c>
      <c r="D78" s="12">
        <v>217</v>
      </c>
      <c r="E78" s="12">
        <v>108.5</v>
      </c>
      <c r="F78" s="12">
        <v>54</v>
      </c>
      <c r="G78" s="12">
        <v>36</v>
      </c>
      <c r="H78" s="12">
        <v>27</v>
      </c>
      <c r="I78" s="12">
        <v>22</v>
      </c>
      <c r="J78" s="12">
        <v>18</v>
      </c>
      <c r="K78" s="12">
        <v>15.5</v>
      </c>
      <c r="L78" s="12">
        <v>13.5</v>
      </c>
      <c r="M78" s="12">
        <v>12</v>
      </c>
      <c r="N78" s="12">
        <v>11</v>
      </c>
      <c r="O78" s="12">
        <v>10</v>
      </c>
      <c r="P78" s="12">
        <v>9</v>
      </c>
      <c r="Q78" s="12">
        <v>8.5</v>
      </c>
      <c r="R78" s="12">
        <v>8</v>
      </c>
      <c r="S78" s="12">
        <v>7</v>
      </c>
      <c r="U78" s="12">
        <v>76</v>
      </c>
    </row>
    <row r="79" spans="1:21">
      <c r="A79" s="12">
        <v>77</v>
      </c>
      <c r="B79" s="12">
        <v>440</v>
      </c>
      <c r="C79" s="12">
        <v>330</v>
      </c>
      <c r="D79" s="12">
        <v>220</v>
      </c>
      <c r="E79" s="12">
        <v>110</v>
      </c>
      <c r="F79" s="12">
        <v>55</v>
      </c>
      <c r="G79" s="12">
        <v>36.5</v>
      </c>
      <c r="H79" s="12">
        <v>27.5</v>
      </c>
      <c r="I79" s="12">
        <v>22</v>
      </c>
      <c r="J79" s="12">
        <v>18.5</v>
      </c>
      <c r="K79" s="12">
        <v>16</v>
      </c>
      <c r="L79" s="12">
        <v>14</v>
      </c>
      <c r="M79" s="12">
        <v>12</v>
      </c>
      <c r="N79" s="12">
        <v>11</v>
      </c>
      <c r="O79" s="12">
        <v>10</v>
      </c>
      <c r="P79" s="12">
        <v>9</v>
      </c>
      <c r="Q79" s="12">
        <v>8.5</v>
      </c>
      <c r="R79" s="12">
        <v>8</v>
      </c>
      <c r="S79" s="12">
        <v>7.5</v>
      </c>
      <c r="U79" s="12">
        <v>77</v>
      </c>
    </row>
    <row r="80" spans="1:21">
      <c r="A80" s="12">
        <v>78</v>
      </c>
      <c r="B80" s="12">
        <v>446</v>
      </c>
      <c r="C80" s="12">
        <v>334</v>
      </c>
      <c r="D80" s="12">
        <v>223</v>
      </c>
      <c r="E80" s="12">
        <v>111.5</v>
      </c>
      <c r="F80" s="12">
        <v>56</v>
      </c>
      <c r="G80" s="12">
        <v>37</v>
      </c>
      <c r="H80" s="12">
        <v>28</v>
      </c>
      <c r="I80" s="12">
        <v>22</v>
      </c>
      <c r="J80" s="12">
        <v>18.5</v>
      </c>
      <c r="K80" s="12">
        <v>16</v>
      </c>
      <c r="L80" s="12">
        <v>14</v>
      </c>
      <c r="M80" s="12">
        <v>12.5</v>
      </c>
      <c r="N80" s="12">
        <v>11</v>
      </c>
      <c r="O80" s="12">
        <v>10</v>
      </c>
      <c r="P80" s="12">
        <v>9</v>
      </c>
      <c r="Q80" s="12">
        <v>8.5</v>
      </c>
      <c r="R80" s="12">
        <v>8</v>
      </c>
      <c r="S80" s="12">
        <v>7.5</v>
      </c>
      <c r="U80" s="12">
        <v>78</v>
      </c>
    </row>
    <row r="81" spans="1:21">
      <c r="A81" s="12">
        <v>79</v>
      </c>
      <c r="B81" s="12">
        <v>451.5</v>
      </c>
      <c r="C81" s="12">
        <v>338.5</v>
      </c>
      <c r="D81" s="12">
        <v>226</v>
      </c>
      <c r="E81" s="12">
        <v>113</v>
      </c>
      <c r="F81" s="12">
        <v>56.5</v>
      </c>
      <c r="G81" s="12">
        <v>37.5</v>
      </c>
      <c r="H81" s="12">
        <v>28</v>
      </c>
      <c r="I81" s="12">
        <v>22.5</v>
      </c>
      <c r="J81" s="12">
        <v>19</v>
      </c>
      <c r="K81" s="12">
        <v>16</v>
      </c>
      <c r="L81" s="12">
        <v>14</v>
      </c>
      <c r="M81" s="12">
        <v>12.5</v>
      </c>
      <c r="N81" s="12">
        <v>11</v>
      </c>
      <c r="O81" s="12">
        <v>10</v>
      </c>
      <c r="P81" s="12">
        <v>9.5</v>
      </c>
      <c r="Q81" s="12">
        <v>8.5</v>
      </c>
      <c r="R81" s="12">
        <v>8</v>
      </c>
      <c r="S81" s="12">
        <v>7.5</v>
      </c>
      <c r="U81" s="12">
        <v>79</v>
      </c>
    </row>
    <row r="82" spans="1:21">
      <c r="A82" s="12">
        <v>80</v>
      </c>
      <c r="B82" s="12">
        <v>457</v>
      </c>
      <c r="C82" s="12">
        <v>343</v>
      </c>
      <c r="D82" s="12">
        <v>228.5</v>
      </c>
      <c r="E82" s="12">
        <v>114</v>
      </c>
      <c r="F82" s="12">
        <v>57</v>
      </c>
      <c r="G82" s="12">
        <v>38</v>
      </c>
      <c r="H82" s="12">
        <v>28.5</v>
      </c>
      <c r="I82" s="12">
        <v>23</v>
      </c>
      <c r="J82" s="12">
        <v>19</v>
      </c>
      <c r="K82" s="12">
        <v>16.5</v>
      </c>
      <c r="L82" s="12">
        <v>14</v>
      </c>
      <c r="M82" s="12">
        <v>12.5</v>
      </c>
      <c r="N82" s="12">
        <v>11.5</v>
      </c>
      <c r="O82" s="12">
        <v>10.5</v>
      </c>
      <c r="P82" s="12">
        <v>9.5</v>
      </c>
      <c r="Q82" s="12">
        <v>9</v>
      </c>
      <c r="R82" s="12">
        <v>8</v>
      </c>
      <c r="S82" s="12">
        <v>7.5</v>
      </c>
      <c r="U82" s="12">
        <v>80</v>
      </c>
    </row>
    <row r="83" spans="1:21">
      <c r="A83" s="12">
        <v>81</v>
      </c>
      <c r="B83" s="12">
        <v>463</v>
      </c>
      <c r="C83" s="12">
        <v>347</v>
      </c>
      <c r="D83" s="12">
        <v>231.5</v>
      </c>
      <c r="E83" s="12">
        <v>116</v>
      </c>
      <c r="F83" s="12">
        <v>58</v>
      </c>
      <c r="G83" s="12">
        <v>38.5</v>
      </c>
      <c r="H83" s="12">
        <v>29</v>
      </c>
      <c r="I83" s="12">
        <v>23</v>
      </c>
      <c r="J83" s="12">
        <v>19</v>
      </c>
      <c r="K83" s="12">
        <v>16.5</v>
      </c>
      <c r="L83" s="12">
        <v>14.5</v>
      </c>
      <c r="M83" s="12">
        <v>13</v>
      </c>
      <c r="N83" s="12">
        <v>11.5</v>
      </c>
      <c r="O83" s="12">
        <v>10.5</v>
      </c>
      <c r="P83" s="12">
        <v>9.5</v>
      </c>
      <c r="Q83" s="12">
        <v>9</v>
      </c>
      <c r="R83" s="12">
        <v>8</v>
      </c>
      <c r="S83" s="12">
        <v>8</v>
      </c>
      <c r="U83" s="12">
        <v>81</v>
      </c>
    </row>
    <row r="84" spans="1:21">
      <c r="A84" s="12">
        <v>82</v>
      </c>
      <c r="B84" s="12">
        <v>468.5</v>
      </c>
      <c r="C84" s="12">
        <v>351.5</v>
      </c>
      <c r="D84" s="12">
        <v>234</v>
      </c>
      <c r="E84" s="12">
        <v>117</v>
      </c>
      <c r="F84" s="12">
        <v>58.5</v>
      </c>
      <c r="G84" s="12">
        <v>39</v>
      </c>
      <c r="H84" s="12">
        <v>29</v>
      </c>
      <c r="I84" s="12">
        <v>23.5</v>
      </c>
      <c r="J84" s="12">
        <v>19.5</v>
      </c>
      <c r="K84" s="12">
        <v>17</v>
      </c>
      <c r="L84" s="12">
        <v>14.5</v>
      </c>
      <c r="M84" s="12">
        <v>13</v>
      </c>
      <c r="N84" s="12">
        <v>12</v>
      </c>
      <c r="O84" s="12">
        <v>10.5</v>
      </c>
      <c r="P84" s="12">
        <v>10</v>
      </c>
      <c r="Q84" s="12">
        <v>9</v>
      </c>
      <c r="R84" s="12">
        <v>8.5</v>
      </c>
      <c r="S84" s="12">
        <v>8</v>
      </c>
      <c r="U84" s="12">
        <v>82</v>
      </c>
    </row>
    <row r="85" spans="1:21">
      <c r="A85" s="12">
        <v>83</v>
      </c>
      <c r="B85" s="12">
        <v>474</v>
      </c>
      <c r="C85" s="12">
        <v>356</v>
      </c>
      <c r="D85" s="12">
        <v>237</v>
      </c>
      <c r="E85" s="12">
        <v>118.5</v>
      </c>
      <c r="F85" s="12">
        <v>59</v>
      </c>
      <c r="G85" s="12">
        <v>39.5</v>
      </c>
      <c r="H85" s="12">
        <v>29.5</v>
      </c>
      <c r="I85" s="12">
        <v>24</v>
      </c>
      <c r="J85" s="12">
        <v>20</v>
      </c>
      <c r="K85" s="12">
        <v>17</v>
      </c>
      <c r="L85" s="12">
        <v>15</v>
      </c>
      <c r="M85" s="12">
        <v>13</v>
      </c>
      <c r="N85" s="12">
        <v>12</v>
      </c>
      <c r="O85" s="12">
        <v>11</v>
      </c>
      <c r="P85" s="12">
        <v>10</v>
      </c>
      <c r="Q85" s="12">
        <v>9</v>
      </c>
      <c r="R85" s="12">
        <v>8.5</v>
      </c>
      <c r="S85" s="12">
        <v>8</v>
      </c>
      <c r="U85" s="12">
        <v>83</v>
      </c>
    </row>
    <row r="86" spans="1:21">
      <c r="A86" s="12">
        <v>84</v>
      </c>
      <c r="B86" s="12">
        <v>480</v>
      </c>
      <c r="C86" s="12">
        <v>360</v>
      </c>
      <c r="D86" s="12">
        <v>240</v>
      </c>
      <c r="E86" s="12">
        <v>120</v>
      </c>
      <c r="F86" s="12">
        <v>60</v>
      </c>
      <c r="G86" s="12">
        <v>40</v>
      </c>
      <c r="H86" s="12">
        <v>30</v>
      </c>
      <c r="I86" s="12">
        <v>24</v>
      </c>
      <c r="J86" s="12">
        <v>20</v>
      </c>
      <c r="K86" s="12">
        <v>17</v>
      </c>
      <c r="L86" s="12">
        <v>15</v>
      </c>
      <c r="M86" s="12">
        <v>13.5</v>
      </c>
      <c r="N86" s="12">
        <v>12</v>
      </c>
      <c r="O86" s="12">
        <v>11</v>
      </c>
      <c r="P86" s="12">
        <v>10</v>
      </c>
      <c r="Q86" s="12">
        <v>9</v>
      </c>
      <c r="R86" s="12">
        <v>8.5</v>
      </c>
      <c r="S86" s="12">
        <v>8</v>
      </c>
      <c r="U86" s="12">
        <v>84</v>
      </c>
    </row>
    <row r="87" spans="1:21">
      <c r="A87" s="12">
        <v>85</v>
      </c>
      <c r="B87" s="12">
        <v>486</v>
      </c>
      <c r="C87" s="12">
        <v>364</v>
      </c>
      <c r="D87" s="12">
        <v>243</v>
      </c>
      <c r="E87" s="12">
        <v>121.5</v>
      </c>
      <c r="F87" s="12">
        <v>61</v>
      </c>
      <c r="G87" s="12">
        <v>40.5</v>
      </c>
      <c r="H87" s="12">
        <v>30.5</v>
      </c>
      <c r="I87" s="12">
        <v>24</v>
      </c>
      <c r="J87" s="12">
        <v>20</v>
      </c>
      <c r="K87" s="12">
        <v>17.5</v>
      </c>
      <c r="L87" s="12">
        <v>15</v>
      </c>
      <c r="M87" s="12">
        <v>13.5</v>
      </c>
      <c r="N87" s="12">
        <v>12</v>
      </c>
      <c r="O87" s="12">
        <v>11</v>
      </c>
      <c r="P87" s="12">
        <v>10</v>
      </c>
      <c r="Q87" s="12">
        <v>9.5</v>
      </c>
      <c r="R87" s="12">
        <v>8.5</v>
      </c>
      <c r="S87" s="12">
        <v>8</v>
      </c>
      <c r="U87" s="12">
        <v>85</v>
      </c>
    </row>
    <row r="88" spans="1:21">
      <c r="A88" s="12">
        <v>86</v>
      </c>
      <c r="B88" s="12">
        <v>491.5</v>
      </c>
      <c r="C88" s="12">
        <v>368.5</v>
      </c>
      <c r="D88" s="12">
        <v>246</v>
      </c>
      <c r="E88" s="12">
        <v>123</v>
      </c>
      <c r="F88" s="12">
        <v>61.5</v>
      </c>
      <c r="G88" s="12">
        <v>41</v>
      </c>
      <c r="H88" s="12">
        <v>31</v>
      </c>
      <c r="I88" s="12">
        <v>24.5</v>
      </c>
      <c r="J88" s="12">
        <v>20.5</v>
      </c>
      <c r="K88" s="12">
        <v>17.5</v>
      </c>
      <c r="L88" s="12">
        <v>15.5</v>
      </c>
      <c r="M88" s="12">
        <v>13.5</v>
      </c>
      <c r="N88" s="12">
        <v>12</v>
      </c>
      <c r="O88" s="12">
        <v>11</v>
      </c>
      <c r="P88" s="12">
        <v>10</v>
      </c>
      <c r="Q88" s="12">
        <v>9.5</v>
      </c>
      <c r="R88" s="12">
        <v>9</v>
      </c>
      <c r="S88" s="12">
        <v>8</v>
      </c>
      <c r="U88" s="12">
        <v>86</v>
      </c>
    </row>
    <row r="89" spans="1:21">
      <c r="A89" s="12">
        <v>87</v>
      </c>
      <c r="B89" s="12">
        <v>497</v>
      </c>
      <c r="C89" s="12">
        <v>373</v>
      </c>
      <c r="D89" s="12">
        <v>248.5</v>
      </c>
      <c r="E89" s="12">
        <v>124</v>
      </c>
      <c r="F89" s="12">
        <v>62</v>
      </c>
      <c r="G89" s="12">
        <v>41.5</v>
      </c>
      <c r="H89" s="12">
        <v>31</v>
      </c>
      <c r="I89" s="12">
        <v>25</v>
      </c>
      <c r="J89" s="12">
        <v>21</v>
      </c>
      <c r="K89" s="12">
        <v>18</v>
      </c>
      <c r="L89" s="12">
        <v>15.5</v>
      </c>
      <c r="M89" s="12">
        <v>14</v>
      </c>
      <c r="N89" s="12">
        <v>12.5</v>
      </c>
      <c r="O89" s="12">
        <v>11</v>
      </c>
      <c r="P89" s="12">
        <v>10.5</v>
      </c>
      <c r="Q89" s="12">
        <v>9.5</v>
      </c>
      <c r="R89" s="12">
        <v>9</v>
      </c>
      <c r="S89" s="12">
        <v>8</v>
      </c>
      <c r="U89" s="12">
        <v>87</v>
      </c>
    </row>
    <row r="90" spans="1:21">
      <c r="A90" s="12">
        <v>88</v>
      </c>
      <c r="B90" s="12">
        <v>503</v>
      </c>
      <c r="C90" s="12">
        <v>377</v>
      </c>
      <c r="D90" s="12">
        <v>251.5</v>
      </c>
      <c r="E90" s="12">
        <v>126</v>
      </c>
      <c r="F90" s="12">
        <v>63</v>
      </c>
      <c r="G90" s="12">
        <v>42</v>
      </c>
      <c r="H90" s="12">
        <v>31.5</v>
      </c>
      <c r="I90" s="12">
        <v>25</v>
      </c>
      <c r="J90" s="12">
        <v>21</v>
      </c>
      <c r="K90" s="12">
        <v>18</v>
      </c>
      <c r="L90" s="12">
        <v>16</v>
      </c>
      <c r="M90" s="12">
        <v>14</v>
      </c>
      <c r="N90" s="12">
        <v>12.5</v>
      </c>
      <c r="O90" s="12">
        <v>11.5</v>
      </c>
      <c r="P90" s="12">
        <v>10.5</v>
      </c>
      <c r="Q90" s="12">
        <v>9.5</v>
      </c>
      <c r="R90" s="12">
        <v>9</v>
      </c>
      <c r="S90" s="12">
        <v>8.5</v>
      </c>
      <c r="U90" s="12">
        <v>88</v>
      </c>
    </row>
    <row r="91" spans="1:21">
      <c r="A91" s="12">
        <v>89</v>
      </c>
      <c r="B91" s="12">
        <v>508.5</v>
      </c>
      <c r="C91" s="12">
        <v>381.5</v>
      </c>
      <c r="D91" s="12">
        <v>254</v>
      </c>
      <c r="E91" s="12">
        <v>127</v>
      </c>
      <c r="F91" s="12">
        <v>63.5</v>
      </c>
      <c r="G91" s="12">
        <v>42.5</v>
      </c>
      <c r="H91" s="12">
        <v>32</v>
      </c>
      <c r="I91" s="12">
        <v>25.5</v>
      </c>
      <c r="J91" s="12">
        <v>21</v>
      </c>
      <c r="K91" s="12">
        <v>18</v>
      </c>
      <c r="L91" s="12">
        <v>16</v>
      </c>
      <c r="M91" s="12">
        <v>14</v>
      </c>
      <c r="N91" s="12">
        <v>13</v>
      </c>
      <c r="O91" s="12">
        <v>11.5</v>
      </c>
      <c r="P91" s="12">
        <v>10.5</v>
      </c>
      <c r="Q91" s="12">
        <v>10</v>
      </c>
      <c r="R91" s="12">
        <v>9</v>
      </c>
      <c r="S91" s="12">
        <v>8.5</v>
      </c>
      <c r="U91" s="12">
        <v>89</v>
      </c>
    </row>
    <row r="92" spans="1:21">
      <c r="A92" s="12">
        <v>90</v>
      </c>
      <c r="B92" s="12">
        <v>514</v>
      </c>
      <c r="C92" s="12">
        <v>386</v>
      </c>
      <c r="D92" s="12">
        <v>257</v>
      </c>
      <c r="E92" s="12">
        <v>128.5</v>
      </c>
      <c r="F92" s="12">
        <v>64</v>
      </c>
      <c r="G92" s="12">
        <v>43</v>
      </c>
      <c r="H92" s="12">
        <v>32</v>
      </c>
      <c r="I92" s="12">
        <v>26</v>
      </c>
      <c r="J92" s="12">
        <v>21.5</v>
      </c>
      <c r="K92" s="12">
        <v>18.5</v>
      </c>
      <c r="L92" s="12">
        <v>16</v>
      </c>
      <c r="M92" s="12">
        <v>14</v>
      </c>
      <c r="N92" s="12">
        <v>13</v>
      </c>
      <c r="O92" s="12">
        <v>11.5</v>
      </c>
      <c r="P92" s="12">
        <v>11</v>
      </c>
      <c r="Q92" s="12">
        <v>10</v>
      </c>
      <c r="R92" s="12">
        <v>9</v>
      </c>
      <c r="S92" s="12">
        <v>8.5</v>
      </c>
      <c r="U92" s="12">
        <v>90</v>
      </c>
    </row>
    <row r="93" spans="1:21">
      <c r="A93" s="12">
        <v>91</v>
      </c>
      <c r="B93" s="12">
        <v>520</v>
      </c>
      <c r="C93" s="12">
        <v>390</v>
      </c>
      <c r="D93" s="12">
        <v>260</v>
      </c>
      <c r="E93" s="12">
        <v>130</v>
      </c>
      <c r="F93" s="12">
        <v>65</v>
      </c>
      <c r="G93" s="12">
        <v>43.5</v>
      </c>
      <c r="H93" s="12">
        <v>32.5</v>
      </c>
      <c r="I93" s="12">
        <v>26</v>
      </c>
      <c r="J93" s="12">
        <v>21.5</v>
      </c>
      <c r="K93" s="12">
        <v>18.5</v>
      </c>
      <c r="L93" s="12">
        <v>16</v>
      </c>
      <c r="M93" s="12">
        <v>14.5</v>
      </c>
      <c r="N93" s="12">
        <v>13</v>
      </c>
      <c r="O93" s="12">
        <v>12</v>
      </c>
      <c r="P93" s="12">
        <v>11</v>
      </c>
      <c r="Q93" s="12">
        <v>10</v>
      </c>
      <c r="R93" s="12">
        <v>9</v>
      </c>
      <c r="S93" s="12">
        <v>8.5</v>
      </c>
      <c r="U93" s="12">
        <v>91</v>
      </c>
    </row>
    <row r="94" spans="1:21">
      <c r="A94" s="12">
        <v>92</v>
      </c>
      <c r="B94" s="12">
        <v>526</v>
      </c>
      <c r="C94" s="12">
        <v>394</v>
      </c>
      <c r="D94" s="12">
        <v>263</v>
      </c>
      <c r="E94" s="12">
        <v>131.5</v>
      </c>
      <c r="F94" s="12">
        <v>66</v>
      </c>
      <c r="G94" s="12">
        <v>44</v>
      </c>
      <c r="H94" s="12">
        <v>33</v>
      </c>
      <c r="I94" s="12">
        <v>26</v>
      </c>
      <c r="J94" s="12">
        <v>22</v>
      </c>
      <c r="K94" s="12">
        <v>19</v>
      </c>
      <c r="L94" s="12">
        <v>16.5</v>
      </c>
      <c r="M94" s="12">
        <v>14.5</v>
      </c>
      <c r="N94" s="12">
        <v>13</v>
      </c>
      <c r="O94" s="12">
        <v>12</v>
      </c>
      <c r="P94" s="12">
        <v>11</v>
      </c>
      <c r="Q94" s="12">
        <v>10</v>
      </c>
      <c r="R94" s="12">
        <v>9.5</v>
      </c>
      <c r="S94" s="12">
        <v>9</v>
      </c>
      <c r="U94" s="12">
        <v>92</v>
      </c>
    </row>
    <row r="95" spans="1:21">
      <c r="A95" s="12">
        <v>93</v>
      </c>
      <c r="B95" s="12">
        <v>531.5</v>
      </c>
      <c r="C95" s="12">
        <v>398.5</v>
      </c>
      <c r="D95" s="12">
        <v>266</v>
      </c>
      <c r="E95" s="12">
        <v>133</v>
      </c>
      <c r="F95" s="12">
        <v>66.5</v>
      </c>
      <c r="G95" s="12">
        <v>44</v>
      </c>
      <c r="H95" s="12">
        <v>33</v>
      </c>
      <c r="I95" s="12">
        <v>26.5</v>
      </c>
      <c r="J95" s="12">
        <v>22</v>
      </c>
      <c r="K95" s="12">
        <v>19</v>
      </c>
      <c r="L95" s="12">
        <v>16.5</v>
      </c>
      <c r="M95" s="12">
        <v>15</v>
      </c>
      <c r="N95" s="12">
        <v>13</v>
      </c>
      <c r="O95" s="12">
        <v>12</v>
      </c>
      <c r="P95" s="12">
        <v>11</v>
      </c>
      <c r="Q95" s="12">
        <v>10</v>
      </c>
      <c r="R95" s="12">
        <v>9.5</v>
      </c>
      <c r="S95" s="12">
        <v>9</v>
      </c>
      <c r="U95" s="12">
        <v>93</v>
      </c>
    </row>
    <row r="96" spans="1:21">
      <c r="A96" s="12">
        <v>94</v>
      </c>
      <c r="B96" s="12">
        <v>537</v>
      </c>
      <c r="C96" s="12">
        <v>403</v>
      </c>
      <c r="D96" s="12">
        <v>268.5</v>
      </c>
      <c r="E96" s="12">
        <v>134</v>
      </c>
      <c r="F96" s="12">
        <v>67</v>
      </c>
      <c r="G96" s="12">
        <v>45</v>
      </c>
      <c r="H96" s="12">
        <v>33.5</v>
      </c>
      <c r="I96" s="12">
        <v>27</v>
      </c>
      <c r="J96" s="12">
        <v>22.5</v>
      </c>
      <c r="K96" s="12">
        <v>19</v>
      </c>
      <c r="L96" s="12">
        <v>17</v>
      </c>
      <c r="M96" s="12">
        <v>15</v>
      </c>
      <c r="N96" s="12">
        <v>13.5</v>
      </c>
      <c r="O96" s="12">
        <v>12</v>
      </c>
      <c r="P96" s="12">
        <v>11</v>
      </c>
      <c r="Q96" s="12">
        <v>10.5</v>
      </c>
      <c r="R96" s="12">
        <v>9.5</v>
      </c>
      <c r="S96" s="12">
        <v>9</v>
      </c>
      <c r="U96" s="12">
        <v>94</v>
      </c>
    </row>
    <row r="97" spans="1:21">
      <c r="A97" s="12">
        <v>95</v>
      </c>
      <c r="B97" s="12">
        <v>543</v>
      </c>
      <c r="C97" s="12">
        <v>407</v>
      </c>
      <c r="D97" s="12">
        <v>271.5</v>
      </c>
      <c r="E97" s="12">
        <v>136</v>
      </c>
      <c r="F97" s="12">
        <v>68</v>
      </c>
      <c r="G97" s="12">
        <v>45</v>
      </c>
      <c r="H97" s="12">
        <v>34</v>
      </c>
      <c r="I97" s="12">
        <v>27</v>
      </c>
      <c r="J97" s="12">
        <v>22.5</v>
      </c>
      <c r="K97" s="12">
        <v>19.5</v>
      </c>
      <c r="L97" s="12">
        <v>17</v>
      </c>
      <c r="M97" s="12">
        <v>15</v>
      </c>
      <c r="N97" s="12">
        <v>13.5</v>
      </c>
      <c r="O97" s="12">
        <v>12.5</v>
      </c>
      <c r="P97" s="12">
        <v>11.5</v>
      </c>
      <c r="Q97" s="12">
        <v>10.5</v>
      </c>
      <c r="R97" s="12">
        <v>9.5</v>
      </c>
      <c r="S97" s="12">
        <v>9</v>
      </c>
      <c r="U97" s="12">
        <v>95</v>
      </c>
    </row>
    <row r="98" spans="1:21">
      <c r="A98" s="12">
        <v>96</v>
      </c>
      <c r="B98" s="12">
        <v>548.5</v>
      </c>
      <c r="C98" s="12">
        <v>411.5</v>
      </c>
      <c r="D98" s="12">
        <v>274</v>
      </c>
      <c r="E98" s="12">
        <v>137</v>
      </c>
      <c r="F98" s="12">
        <v>68.5</v>
      </c>
      <c r="G98" s="12">
        <v>46</v>
      </c>
      <c r="H98" s="12">
        <v>34</v>
      </c>
      <c r="I98" s="12">
        <v>27.5</v>
      </c>
      <c r="J98" s="12">
        <v>23</v>
      </c>
      <c r="K98" s="12">
        <v>19.5</v>
      </c>
      <c r="L98" s="12">
        <v>17</v>
      </c>
      <c r="M98" s="12">
        <v>15</v>
      </c>
      <c r="N98" s="12">
        <v>14</v>
      </c>
      <c r="O98" s="12">
        <v>12.5</v>
      </c>
      <c r="P98" s="12">
        <v>11.5</v>
      </c>
      <c r="Q98" s="12">
        <v>10.5</v>
      </c>
      <c r="R98" s="12">
        <v>10</v>
      </c>
      <c r="S98" s="12">
        <v>9</v>
      </c>
      <c r="U98" s="12">
        <v>96</v>
      </c>
    </row>
    <row r="99" spans="1:21">
      <c r="A99" s="12">
        <v>97</v>
      </c>
      <c r="B99" s="12">
        <v>554</v>
      </c>
      <c r="C99" s="12">
        <v>416</v>
      </c>
      <c r="D99" s="12">
        <v>277</v>
      </c>
      <c r="E99" s="12">
        <v>138.5</v>
      </c>
      <c r="F99" s="12">
        <v>69</v>
      </c>
      <c r="G99" s="12">
        <v>46</v>
      </c>
      <c r="H99" s="12">
        <v>34.5</v>
      </c>
      <c r="I99" s="12">
        <v>28</v>
      </c>
      <c r="J99" s="12">
        <v>23</v>
      </c>
      <c r="K99" s="12">
        <v>20</v>
      </c>
      <c r="L99" s="12">
        <v>17.5</v>
      </c>
      <c r="M99" s="12">
        <v>15.5</v>
      </c>
      <c r="N99" s="12">
        <v>14</v>
      </c>
      <c r="O99" s="12">
        <v>12.5</v>
      </c>
      <c r="P99" s="12">
        <v>11.5</v>
      </c>
      <c r="Q99" s="12">
        <v>10.5</v>
      </c>
      <c r="R99" s="12">
        <v>10</v>
      </c>
      <c r="S99" s="12">
        <v>9</v>
      </c>
      <c r="U99" s="12">
        <v>97</v>
      </c>
    </row>
    <row r="100" spans="1:21">
      <c r="A100" s="12">
        <v>98</v>
      </c>
      <c r="B100" s="12">
        <v>560</v>
      </c>
      <c r="C100" s="12">
        <v>420</v>
      </c>
      <c r="D100" s="12">
        <v>280</v>
      </c>
      <c r="E100" s="12">
        <v>140</v>
      </c>
      <c r="F100" s="12">
        <v>70</v>
      </c>
      <c r="G100" s="12">
        <v>46.5</v>
      </c>
      <c r="H100" s="12">
        <v>35</v>
      </c>
      <c r="I100" s="12">
        <v>28</v>
      </c>
      <c r="J100" s="12">
        <v>23.5</v>
      </c>
      <c r="K100" s="12">
        <v>20</v>
      </c>
      <c r="L100" s="12">
        <v>17.5</v>
      </c>
      <c r="M100" s="12">
        <v>15.5</v>
      </c>
      <c r="N100" s="12">
        <v>14</v>
      </c>
      <c r="O100" s="12">
        <v>13</v>
      </c>
      <c r="P100" s="12">
        <v>11.5</v>
      </c>
      <c r="Q100" s="12">
        <v>11</v>
      </c>
      <c r="R100" s="12">
        <v>10</v>
      </c>
      <c r="S100" s="12">
        <v>9.5</v>
      </c>
      <c r="U100" s="12">
        <v>98</v>
      </c>
    </row>
    <row r="101" spans="1:21">
      <c r="A101" s="12">
        <v>99</v>
      </c>
      <c r="B101" s="12">
        <v>566</v>
      </c>
      <c r="C101" s="12">
        <v>424</v>
      </c>
      <c r="D101" s="12">
        <v>283</v>
      </c>
      <c r="E101" s="12">
        <v>141.5</v>
      </c>
      <c r="F101" s="12">
        <v>71</v>
      </c>
      <c r="G101" s="12">
        <v>47</v>
      </c>
      <c r="H101" s="12">
        <v>35.5</v>
      </c>
      <c r="I101" s="12">
        <v>28</v>
      </c>
      <c r="J101" s="12">
        <v>23.5</v>
      </c>
      <c r="K101" s="12">
        <v>20</v>
      </c>
      <c r="L101" s="12">
        <v>17.5</v>
      </c>
      <c r="M101" s="12">
        <v>16</v>
      </c>
      <c r="N101" s="12">
        <v>14</v>
      </c>
      <c r="O101" s="12">
        <v>13</v>
      </c>
      <c r="P101" s="12">
        <v>12</v>
      </c>
      <c r="Q101" s="12">
        <v>11</v>
      </c>
      <c r="R101" s="12">
        <v>10</v>
      </c>
      <c r="S101" s="12">
        <v>9.5</v>
      </c>
      <c r="U101" s="12">
        <v>99</v>
      </c>
    </row>
    <row r="102" spans="1:21">
      <c r="A102" s="12">
        <v>100</v>
      </c>
      <c r="B102" s="12">
        <v>571.5</v>
      </c>
      <c r="C102" s="12">
        <v>428.5</v>
      </c>
      <c r="D102" s="12">
        <v>286</v>
      </c>
      <c r="E102" s="12">
        <v>143</v>
      </c>
      <c r="F102" s="12">
        <v>71.5</v>
      </c>
      <c r="G102" s="12">
        <v>47.5</v>
      </c>
      <c r="H102" s="12">
        <v>36</v>
      </c>
      <c r="I102" s="12">
        <v>28.5</v>
      </c>
      <c r="J102" s="12">
        <v>24</v>
      </c>
      <c r="K102" s="12">
        <v>20.5</v>
      </c>
      <c r="L102" s="12">
        <v>18</v>
      </c>
      <c r="M102" s="12">
        <v>16</v>
      </c>
      <c r="N102" s="12">
        <v>14</v>
      </c>
      <c r="O102" s="12">
        <v>13</v>
      </c>
      <c r="P102" s="12">
        <v>12</v>
      </c>
      <c r="Q102" s="12">
        <v>11</v>
      </c>
      <c r="R102" s="12">
        <v>10</v>
      </c>
      <c r="S102" s="12">
        <v>9.5</v>
      </c>
      <c r="U102" s="12">
        <v>100</v>
      </c>
    </row>
    <row r="103" spans="1:21">
      <c r="A103" s="12">
        <v>101</v>
      </c>
      <c r="B103" s="12">
        <v>577</v>
      </c>
      <c r="C103" s="12">
        <v>433</v>
      </c>
      <c r="D103" s="12">
        <v>288.5</v>
      </c>
      <c r="E103" s="12">
        <v>144</v>
      </c>
      <c r="F103" s="12">
        <v>72</v>
      </c>
      <c r="G103" s="12">
        <v>48</v>
      </c>
      <c r="H103" s="12">
        <v>36</v>
      </c>
      <c r="I103" s="12">
        <v>29</v>
      </c>
      <c r="J103" s="12">
        <v>24</v>
      </c>
      <c r="K103" s="12">
        <v>20.5</v>
      </c>
      <c r="L103" s="12">
        <v>18</v>
      </c>
      <c r="M103" s="12">
        <v>16</v>
      </c>
      <c r="N103" s="12">
        <v>14.5</v>
      </c>
      <c r="O103" s="12">
        <v>13</v>
      </c>
      <c r="P103" s="12">
        <v>12</v>
      </c>
      <c r="Q103" s="12">
        <v>11</v>
      </c>
      <c r="R103" s="12">
        <v>10.5</v>
      </c>
      <c r="S103" s="12">
        <v>9.5</v>
      </c>
      <c r="U103" s="12">
        <v>101</v>
      </c>
    </row>
    <row r="104" spans="1:21">
      <c r="A104" s="12">
        <v>102</v>
      </c>
      <c r="B104" s="12">
        <v>583</v>
      </c>
      <c r="C104" s="12">
        <v>437</v>
      </c>
      <c r="D104" s="12">
        <v>291.5</v>
      </c>
      <c r="E104" s="12">
        <v>146</v>
      </c>
      <c r="F104" s="12">
        <v>73</v>
      </c>
      <c r="G104" s="12">
        <v>48.5</v>
      </c>
      <c r="H104" s="12">
        <v>36.5</v>
      </c>
      <c r="I104" s="12">
        <v>29</v>
      </c>
      <c r="J104" s="12">
        <v>24</v>
      </c>
      <c r="K104" s="12">
        <v>21</v>
      </c>
      <c r="L104" s="12">
        <v>18</v>
      </c>
      <c r="M104" s="12">
        <v>16</v>
      </c>
      <c r="N104" s="12">
        <v>14.5</v>
      </c>
      <c r="O104" s="12">
        <v>13</v>
      </c>
      <c r="P104" s="12">
        <v>12</v>
      </c>
      <c r="Q104" s="12">
        <v>11</v>
      </c>
      <c r="R104" s="12">
        <v>10.5</v>
      </c>
      <c r="S104" s="12">
        <v>10</v>
      </c>
      <c r="U104" s="12">
        <v>102</v>
      </c>
    </row>
    <row r="105" spans="1:21">
      <c r="A105" s="12">
        <v>103</v>
      </c>
      <c r="B105" s="12">
        <v>588.5</v>
      </c>
      <c r="C105" s="12">
        <v>441.5</v>
      </c>
      <c r="D105" s="12">
        <v>294</v>
      </c>
      <c r="E105" s="12">
        <v>147</v>
      </c>
      <c r="F105" s="12">
        <v>73.5</v>
      </c>
      <c r="G105" s="12">
        <v>49</v>
      </c>
      <c r="H105" s="12">
        <v>37</v>
      </c>
      <c r="I105" s="12">
        <v>29.5</v>
      </c>
      <c r="J105" s="12">
        <v>24.5</v>
      </c>
      <c r="K105" s="12">
        <v>21</v>
      </c>
      <c r="L105" s="12">
        <v>18.5</v>
      </c>
      <c r="M105" s="12">
        <v>16.5</v>
      </c>
      <c r="N105" s="12">
        <v>15</v>
      </c>
      <c r="O105" s="12">
        <v>13.5</v>
      </c>
      <c r="P105" s="12">
        <v>12</v>
      </c>
      <c r="Q105" s="12">
        <v>11.5</v>
      </c>
      <c r="R105" s="12">
        <v>10.5</v>
      </c>
      <c r="S105" s="12">
        <v>10</v>
      </c>
      <c r="U105" s="12">
        <v>103</v>
      </c>
    </row>
    <row r="106" spans="1:21">
      <c r="A106" s="12">
        <v>104</v>
      </c>
      <c r="B106" s="12">
        <v>594</v>
      </c>
      <c r="C106" s="12">
        <v>446</v>
      </c>
      <c r="D106" s="12">
        <v>297</v>
      </c>
      <c r="E106" s="12">
        <v>148.5</v>
      </c>
      <c r="F106" s="12">
        <v>74</v>
      </c>
      <c r="G106" s="12">
        <v>49.5</v>
      </c>
      <c r="H106" s="12">
        <v>37</v>
      </c>
      <c r="I106" s="12">
        <v>30</v>
      </c>
      <c r="J106" s="12">
        <v>25</v>
      </c>
      <c r="K106" s="12">
        <v>21</v>
      </c>
      <c r="L106" s="12">
        <v>18.5</v>
      </c>
      <c r="M106" s="12">
        <v>16.5</v>
      </c>
      <c r="N106" s="12">
        <v>15</v>
      </c>
      <c r="O106" s="12">
        <v>13.5</v>
      </c>
      <c r="P106" s="12">
        <v>12.5</v>
      </c>
      <c r="Q106" s="12">
        <v>11.5</v>
      </c>
      <c r="R106" s="12">
        <v>10.5</v>
      </c>
      <c r="S106" s="12">
        <v>10</v>
      </c>
      <c r="U106" s="12">
        <v>104</v>
      </c>
    </row>
    <row r="107" spans="1:21">
      <c r="A107" s="12">
        <v>105</v>
      </c>
      <c r="B107" s="12">
        <v>600</v>
      </c>
      <c r="C107" s="12">
        <v>450</v>
      </c>
      <c r="D107" s="12">
        <v>300</v>
      </c>
      <c r="E107" s="12">
        <v>150</v>
      </c>
      <c r="F107" s="12">
        <v>75</v>
      </c>
      <c r="G107" s="12">
        <v>50</v>
      </c>
      <c r="H107" s="12">
        <v>37.5</v>
      </c>
      <c r="I107" s="12">
        <v>30</v>
      </c>
      <c r="J107" s="12">
        <v>25</v>
      </c>
      <c r="K107" s="12">
        <v>21.5</v>
      </c>
      <c r="L107" s="12">
        <v>19</v>
      </c>
      <c r="M107" s="12">
        <v>16.5</v>
      </c>
      <c r="N107" s="12">
        <v>15</v>
      </c>
      <c r="O107" s="12">
        <v>13.5</v>
      </c>
      <c r="P107" s="12">
        <v>12.5</v>
      </c>
      <c r="Q107" s="12">
        <v>11.5</v>
      </c>
      <c r="R107" s="12">
        <v>11</v>
      </c>
      <c r="S107" s="12">
        <v>10</v>
      </c>
      <c r="U107" s="12">
        <v>105</v>
      </c>
    </row>
    <row r="108" spans="1:21">
      <c r="A108" s="12">
        <v>106</v>
      </c>
      <c r="B108" s="12">
        <v>606</v>
      </c>
      <c r="C108" s="12">
        <v>454</v>
      </c>
      <c r="D108" s="12">
        <v>303</v>
      </c>
      <c r="E108" s="12">
        <v>151.5</v>
      </c>
      <c r="F108" s="12">
        <v>76</v>
      </c>
      <c r="G108" s="12">
        <v>50.5</v>
      </c>
      <c r="H108" s="12">
        <v>38</v>
      </c>
      <c r="I108" s="12">
        <v>30</v>
      </c>
      <c r="J108" s="12">
        <v>25</v>
      </c>
      <c r="K108" s="12">
        <v>21.5</v>
      </c>
      <c r="L108" s="12">
        <v>19</v>
      </c>
      <c r="M108" s="12">
        <v>17</v>
      </c>
      <c r="N108" s="12">
        <v>15</v>
      </c>
      <c r="O108" s="12">
        <v>14</v>
      </c>
      <c r="P108" s="12">
        <v>12.5</v>
      </c>
      <c r="Q108" s="12">
        <v>11.5</v>
      </c>
      <c r="R108" s="12">
        <v>11</v>
      </c>
      <c r="S108" s="12">
        <v>10</v>
      </c>
      <c r="U108" s="12">
        <v>106</v>
      </c>
    </row>
    <row r="109" spans="1:21">
      <c r="A109" s="12">
        <v>107</v>
      </c>
      <c r="B109" s="12">
        <v>611.5</v>
      </c>
      <c r="C109" s="12">
        <v>458.5</v>
      </c>
      <c r="D109" s="12">
        <v>306</v>
      </c>
      <c r="E109" s="12">
        <v>153</v>
      </c>
      <c r="F109" s="12">
        <v>76.5</v>
      </c>
      <c r="G109" s="12">
        <v>51</v>
      </c>
      <c r="H109" s="12">
        <v>38</v>
      </c>
      <c r="I109" s="12">
        <v>30.5</v>
      </c>
      <c r="J109" s="12">
        <v>25.5</v>
      </c>
      <c r="K109" s="12">
        <v>22</v>
      </c>
      <c r="L109" s="12">
        <v>19</v>
      </c>
      <c r="M109" s="12">
        <v>17</v>
      </c>
      <c r="N109" s="12">
        <v>15</v>
      </c>
      <c r="O109" s="12">
        <v>14</v>
      </c>
      <c r="P109" s="12">
        <v>13</v>
      </c>
      <c r="Q109" s="12">
        <v>12</v>
      </c>
      <c r="R109" s="12">
        <v>11</v>
      </c>
      <c r="S109" s="12">
        <v>10</v>
      </c>
      <c r="U109" s="12">
        <v>107</v>
      </c>
    </row>
    <row r="110" spans="1:21">
      <c r="A110" s="12">
        <v>108</v>
      </c>
      <c r="B110" s="12">
        <v>617</v>
      </c>
      <c r="C110" s="12">
        <v>463</v>
      </c>
      <c r="D110" s="12">
        <v>308.5</v>
      </c>
      <c r="E110" s="12">
        <v>154</v>
      </c>
      <c r="F110" s="12">
        <v>77</v>
      </c>
      <c r="G110" s="12">
        <v>51.5</v>
      </c>
      <c r="H110" s="12">
        <v>38.5</v>
      </c>
      <c r="I110" s="12">
        <v>31</v>
      </c>
      <c r="J110" s="12">
        <v>26</v>
      </c>
      <c r="K110" s="12">
        <v>22</v>
      </c>
      <c r="L110" s="12">
        <v>19</v>
      </c>
      <c r="M110" s="12">
        <v>17</v>
      </c>
      <c r="N110" s="12">
        <v>15.5</v>
      </c>
      <c r="O110" s="12">
        <v>14</v>
      </c>
      <c r="P110" s="12">
        <v>13</v>
      </c>
      <c r="Q110" s="12">
        <v>12</v>
      </c>
      <c r="R110" s="12">
        <v>11</v>
      </c>
      <c r="S110" s="12">
        <v>10</v>
      </c>
      <c r="U110" s="12">
        <v>108</v>
      </c>
    </row>
    <row r="111" spans="1:21">
      <c r="A111" s="12">
        <v>109</v>
      </c>
      <c r="B111" s="12">
        <v>623</v>
      </c>
      <c r="C111" s="12">
        <v>467</v>
      </c>
      <c r="D111" s="12">
        <v>311.5</v>
      </c>
      <c r="E111" s="12">
        <v>156</v>
      </c>
      <c r="F111" s="12">
        <v>78</v>
      </c>
      <c r="G111" s="12">
        <v>52</v>
      </c>
      <c r="H111" s="12">
        <v>39</v>
      </c>
      <c r="I111" s="12">
        <v>31</v>
      </c>
      <c r="J111" s="12">
        <v>26</v>
      </c>
      <c r="K111" s="12">
        <v>22</v>
      </c>
      <c r="L111" s="12">
        <v>19.5</v>
      </c>
      <c r="M111" s="12">
        <v>17.5</v>
      </c>
      <c r="N111" s="12">
        <v>15.5</v>
      </c>
      <c r="O111" s="12">
        <v>14</v>
      </c>
      <c r="P111" s="12">
        <v>13</v>
      </c>
      <c r="Q111" s="12">
        <v>12</v>
      </c>
      <c r="R111" s="12">
        <v>11</v>
      </c>
      <c r="S111" s="12">
        <v>10.5</v>
      </c>
      <c r="U111" s="12">
        <v>109</v>
      </c>
    </row>
    <row r="112" spans="1:21">
      <c r="A112" s="12">
        <v>110</v>
      </c>
      <c r="B112" s="12">
        <v>628.5</v>
      </c>
      <c r="C112" s="12">
        <v>471.5</v>
      </c>
      <c r="D112" s="12">
        <v>314</v>
      </c>
      <c r="E112" s="12">
        <v>157</v>
      </c>
      <c r="F112" s="12">
        <v>78.5</v>
      </c>
      <c r="G112" s="12">
        <v>52.5</v>
      </c>
      <c r="H112" s="12">
        <v>39</v>
      </c>
      <c r="I112" s="12">
        <v>31.5</v>
      </c>
      <c r="J112" s="12">
        <v>26</v>
      </c>
      <c r="K112" s="12">
        <v>22.5</v>
      </c>
      <c r="L112" s="12">
        <v>19.5</v>
      </c>
      <c r="M112" s="12">
        <v>17.5</v>
      </c>
      <c r="N112" s="12">
        <v>16</v>
      </c>
      <c r="O112" s="12">
        <v>14</v>
      </c>
      <c r="P112" s="12">
        <v>13</v>
      </c>
      <c r="Q112" s="12">
        <v>12</v>
      </c>
      <c r="R112" s="12">
        <v>11</v>
      </c>
      <c r="S112" s="12">
        <v>10.5</v>
      </c>
      <c r="U112" s="12">
        <v>110</v>
      </c>
    </row>
    <row r="113" spans="1:21">
      <c r="A113" s="12">
        <v>111</v>
      </c>
      <c r="B113" s="12">
        <v>634</v>
      </c>
      <c r="C113" s="12">
        <v>476</v>
      </c>
      <c r="D113" s="12">
        <v>317</v>
      </c>
      <c r="E113" s="12">
        <v>158.5</v>
      </c>
      <c r="F113" s="12">
        <v>79</v>
      </c>
      <c r="G113" s="12">
        <v>53</v>
      </c>
      <c r="H113" s="12">
        <v>39.5</v>
      </c>
      <c r="I113" s="12">
        <v>32</v>
      </c>
      <c r="J113" s="12">
        <v>26.5</v>
      </c>
      <c r="K113" s="12">
        <v>22.5</v>
      </c>
      <c r="L113" s="12">
        <v>20</v>
      </c>
      <c r="M113" s="12">
        <v>17.5</v>
      </c>
      <c r="N113" s="12">
        <v>16</v>
      </c>
      <c r="O113" s="12">
        <v>14.5</v>
      </c>
      <c r="P113" s="12">
        <v>13</v>
      </c>
      <c r="Q113" s="12">
        <v>12</v>
      </c>
      <c r="R113" s="12">
        <v>11.5</v>
      </c>
      <c r="S113" s="12">
        <v>10.5</v>
      </c>
      <c r="U113" s="12">
        <v>111</v>
      </c>
    </row>
    <row r="114" spans="1:21">
      <c r="A114" s="12">
        <v>112</v>
      </c>
      <c r="B114" s="12">
        <v>640</v>
      </c>
      <c r="C114" s="12">
        <v>480</v>
      </c>
      <c r="D114" s="12">
        <v>320</v>
      </c>
      <c r="E114" s="12">
        <v>160</v>
      </c>
      <c r="F114" s="12">
        <v>80</v>
      </c>
      <c r="G114" s="12">
        <v>53.5</v>
      </c>
      <c r="H114" s="12">
        <v>40</v>
      </c>
      <c r="I114" s="12">
        <v>32</v>
      </c>
      <c r="J114" s="12">
        <v>26.5</v>
      </c>
      <c r="K114" s="12">
        <v>23</v>
      </c>
      <c r="L114" s="12">
        <v>20</v>
      </c>
      <c r="M114" s="12">
        <v>18</v>
      </c>
      <c r="N114" s="12">
        <v>16</v>
      </c>
      <c r="O114" s="12">
        <v>14.5</v>
      </c>
      <c r="P114" s="12">
        <v>13.5</v>
      </c>
      <c r="Q114" s="12">
        <v>12.5</v>
      </c>
      <c r="R114" s="12">
        <v>11.5</v>
      </c>
      <c r="S114" s="12">
        <v>10.5</v>
      </c>
      <c r="U114" s="12">
        <v>112</v>
      </c>
    </row>
    <row r="115" spans="1:21">
      <c r="A115" s="12">
        <v>113</v>
      </c>
      <c r="B115" s="12">
        <v>646</v>
      </c>
      <c r="C115" s="12">
        <v>484</v>
      </c>
      <c r="D115" s="12">
        <v>323</v>
      </c>
      <c r="E115" s="12">
        <v>161.5</v>
      </c>
      <c r="F115" s="12">
        <v>81</v>
      </c>
      <c r="G115" s="12">
        <v>54</v>
      </c>
      <c r="H115" s="12">
        <v>40.5</v>
      </c>
      <c r="I115" s="12">
        <v>32</v>
      </c>
      <c r="J115" s="12">
        <v>27</v>
      </c>
      <c r="K115" s="12">
        <v>23</v>
      </c>
      <c r="L115" s="12">
        <v>20</v>
      </c>
      <c r="M115" s="12">
        <v>18</v>
      </c>
      <c r="N115" s="12">
        <v>16</v>
      </c>
      <c r="O115" s="12">
        <v>14.5</v>
      </c>
      <c r="P115" s="12">
        <v>13.5</v>
      </c>
      <c r="Q115" s="12">
        <v>12.5</v>
      </c>
      <c r="R115" s="12">
        <v>11.5</v>
      </c>
      <c r="S115" s="12">
        <v>11</v>
      </c>
      <c r="U115" s="12">
        <v>113</v>
      </c>
    </row>
    <row r="116" spans="1:21">
      <c r="A116" s="12">
        <v>114</v>
      </c>
      <c r="B116" s="12">
        <v>651.5</v>
      </c>
      <c r="C116" s="12">
        <v>488.5</v>
      </c>
      <c r="D116" s="12">
        <v>326</v>
      </c>
      <c r="E116" s="12">
        <v>163</v>
      </c>
      <c r="F116" s="12">
        <v>81.5</v>
      </c>
      <c r="G116" s="12">
        <v>54</v>
      </c>
      <c r="H116" s="12">
        <v>41</v>
      </c>
      <c r="I116" s="12">
        <v>32.5</v>
      </c>
      <c r="J116" s="12">
        <v>27</v>
      </c>
      <c r="K116" s="12">
        <v>23</v>
      </c>
      <c r="L116" s="12">
        <v>20.5</v>
      </c>
      <c r="M116" s="12">
        <v>18</v>
      </c>
      <c r="N116" s="12">
        <v>16</v>
      </c>
      <c r="O116" s="12">
        <v>15</v>
      </c>
      <c r="P116" s="12">
        <v>13.5</v>
      </c>
      <c r="Q116" s="12">
        <v>12.5</v>
      </c>
      <c r="R116" s="12">
        <v>11.5</v>
      </c>
      <c r="S116" s="12">
        <v>11</v>
      </c>
      <c r="U116" s="12">
        <v>114</v>
      </c>
    </row>
    <row r="117" spans="1:21">
      <c r="A117" s="12">
        <v>115</v>
      </c>
      <c r="B117" s="12">
        <v>657</v>
      </c>
      <c r="C117" s="12">
        <v>493</v>
      </c>
      <c r="D117" s="12">
        <v>328.5</v>
      </c>
      <c r="E117" s="12">
        <v>164</v>
      </c>
      <c r="F117" s="12">
        <v>82</v>
      </c>
      <c r="G117" s="12">
        <v>55</v>
      </c>
      <c r="H117" s="12">
        <v>41</v>
      </c>
      <c r="I117" s="12">
        <v>33</v>
      </c>
      <c r="J117" s="12">
        <v>27.5</v>
      </c>
      <c r="K117" s="12">
        <v>23.5</v>
      </c>
      <c r="L117" s="12">
        <v>20.5</v>
      </c>
      <c r="M117" s="12">
        <v>18</v>
      </c>
      <c r="N117" s="12">
        <v>16.5</v>
      </c>
      <c r="O117" s="12">
        <v>15</v>
      </c>
      <c r="P117" s="12">
        <v>13.5</v>
      </c>
      <c r="Q117" s="12">
        <v>12.5</v>
      </c>
      <c r="R117" s="12">
        <v>12</v>
      </c>
      <c r="S117" s="12">
        <v>11</v>
      </c>
      <c r="U117" s="12">
        <v>115</v>
      </c>
    </row>
    <row r="118" spans="1:21">
      <c r="A118" s="12">
        <v>116</v>
      </c>
      <c r="B118" s="12">
        <v>663</v>
      </c>
      <c r="C118" s="12">
        <v>497</v>
      </c>
      <c r="D118" s="12">
        <v>331.5</v>
      </c>
      <c r="E118" s="12">
        <v>166</v>
      </c>
      <c r="F118" s="12">
        <v>83</v>
      </c>
      <c r="G118" s="12">
        <v>55</v>
      </c>
      <c r="H118" s="12">
        <v>41.5</v>
      </c>
      <c r="I118" s="12">
        <v>33</v>
      </c>
      <c r="J118" s="12">
        <v>27.5</v>
      </c>
      <c r="K118" s="12">
        <v>23.5</v>
      </c>
      <c r="L118" s="12">
        <v>21</v>
      </c>
      <c r="M118" s="12">
        <v>18.5</v>
      </c>
      <c r="N118" s="12">
        <v>16.5</v>
      </c>
      <c r="O118" s="12">
        <v>15</v>
      </c>
      <c r="P118" s="12">
        <v>14</v>
      </c>
      <c r="Q118" s="12">
        <v>13</v>
      </c>
      <c r="R118" s="12">
        <v>12</v>
      </c>
      <c r="S118" s="12">
        <v>11</v>
      </c>
      <c r="U118" s="12">
        <v>116</v>
      </c>
    </row>
    <row r="119" spans="1:21">
      <c r="A119" s="12">
        <v>117</v>
      </c>
      <c r="B119" s="12">
        <v>668.5</v>
      </c>
      <c r="C119" s="12">
        <v>501.5</v>
      </c>
      <c r="D119" s="12">
        <v>334</v>
      </c>
      <c r="E119" s="12">
        <v>167</v>
      </c>
      <c r="F119" s="12">
        <v>83.5</v>
      </c>
      <c r="G119" s="12">
        <v>56</v>
      </c>
      <c r="H119" s="12">
        <v>42</v>
      </c>
      <c r="I119" s="12">
        <v>33.5</v>
      </c>
      <c r="J119" s="12">
        <v>28</v>
      </c>
      <c r="K119" s="12">
        <v>24</v>
      </c>
      <c r="L119" s="12">
        <v>21</v>
      </c>
      <c r="M119" s="12">
        <v>18.5</v>
      </c>
      <c r="N119" s="12">
        <v>17</v>
      </c>
      <c r="O119" s="12">
        <v>15</v>
      </c>
      <c r="P119" s="12">
        <v>14</v>
      </c>
      <c r="Q119" s="12">
        <v>13</v>
      </c>
      <c r="R119" s="12">
        <v>12</v>
      </c>
      <c r="S119" s="12">
        <v>11</v>
      </c>
      <c r="U119" s="12">
        <v>117</v>
      </c>
    </row>
    <row r="120" spans="1:21">
      <c r="A120" s="12">
        <v>118</v>
      </c>
      <c r="B120" s="12">
        <v>674</v>
      </c>
      <c r="C120" s="12">
        <v>506</v>
      </c>
      <c r="D120" s="12">
        <v>337</v>
      </c>
      <c r="E120" s="12">
        <v>168.5</v>
      </c>
      <c r="F120" s="12">
        <v>84</v>
      </c>
      <c r="G120" s="12">
        <v>56</v>
      </c>
      <c r="H120" s="12">
        <v>42</v>
      </c>
      <c r="I120" s="12">
        <v>34</v>
      </c>
      <c r="J120" s="12">
        <v>28</v>
      </c>
      <c r="K120" s="12">
        <v>24</v>
      </c>
      <c r="L120" s="12">
        <v>21</v>
      </c>
      <c r="M120" s="12">
        <v>19</v>
      </c>
      <c r="N120" s="12">
        <v>17</v>
      </c>
      <c r="O120" s="12">
        <v>15.5</v>
      </c>
      <c r="P120" s="12">
        <v>14</v>
      </c>
      <c r="Q120" s="12">
        <v>13</v>
      </c>
      <c r="R120" s="12">
        <v>12</v>
      </c>
      <c r="S120" s="12">
        <v>11</v>
      </c>
      <c r="U120" s="12">
        <v>118</v>
      </c>
    </row>
    <row r="121" spans="1:21">
      <c r="A121" s="12">
        <v>119</v>
      </c>
      <c r="B121" s="12">
        <v>680</v>
      </c>
      <c r="C121" s="12">
        <v>510</v>
      </c>
      <c r="D121" s="12">
        <v>340</v>
      </c>
      <c r="E121" s="12">
        <v>170</v>
      </c>
      <c r="F121" s="12">
        <v>85</v>
      </c>
      <c r="G121" s="12">
        <v>56.5</v>
      </c>
      <c r="H121" s="12">
        <v>42.5</v>
      </c>
      <c r="I121" s="12">
        <v>34</v>
      </c>
      <c r="J121" s="12">
        <v>28.5</v>
      </c>
      <c r="K121" s="12">
        <v>24</v>
      </c>
      <c r="L121" s="12">
        <v>21</v>
      </c>
      <c r="M121" s="12">
        <v>19</v>
      </c>
      <c r="N121" s="12">
        <v>17</v>
      </c>
      <c r="O121" s="12">
        <v>15.5</v>
      </c>
      <c r="P121" s="12">
        <v>14</v>
      </c>
      <c r="Q121" s="12">
        <v>13</v>
      </c>
      <c r="R121" s="12">
        <v>12</v>
      </c>
      <c r="S121" s="12">
        <v>11.5</v>
      </c>
      <c r="U121" s="12">
        <v>119</v>
      </c>
    </row>
    <row r="122" spans="1:21">
      <c r="A122" s="12">
        <v>120</v>
      </c>
      <c r="B122" s="12">
        <v>686</v>
      </c>
      <c r="C122" s="12">
        <v>514</v>
      </c>
      <c r="D122" s="12">
        <v>343</v>
      </c>
      <c r="E122" s="12">
        <v>171.5</v>
      </c>
      <c r="F122" s="12">
        <v>86</v>
      </c>
      <c r="G122" s="12">
        <v>57</v>
      </c>
      <c r="H122" s="12">
        <v>43</v>
      </c>
      <c r="I122" s="12">
        <v>34</v>
      </c>
      <c r="J122" s="12">
        <v>28.5</v>
      </c>
      <c r="K122" s="12">
        <v>24.5</v>
      </c>
      <c r="L122" s="12">
        <v>21.5</v>
      </c>
      <c r="M122" s="12">
        <v>19</v>
      </c>
      <c r="N122" s="12">
        <v>17</v>
      </c>
      <c r="O122" s="12">
        <v>15.5</v>
      </c>
      <c r="P122" s="12">
        <v>14</v>
      </c>
      <c r="Q122" s="12">
        <v>13</v>
      </c>
      <c r="R122" s="12">
        <v>12</v>
      </c>
      <c r="S122" s="12">
        <v>11.5</v>
      </c>
      <c r="U122" s="12">
        <v>120</v>
      </c>
    </row>
    <row r="123" spans="1:21">
      <c r="A123" s="12">
        <v>121</v>
      </c>
      <c r="B123" s="12">
        <v>691.5</v>
      </c>
      <c r="C123" s="12">
        <v>518.5</v>
      </c>
      <c r="D123" s="12">
        <v>346</v>
      </c>
      <c r="E123" s="12">
        <v>173</v>
      </c>
      <c r="F123" s="12">
        <v>86.5</v>
      </c>
      <c r="G123" s="12">
        <v>57.5</v>
      </c>
      <c r="H123" s="12">
        <v>43</v>
      </c>
      <c r="I123" s="12">
        <v>34.5</v>
      </c>
      <c r="J123" s="12">
        <v>29</v>
      </c>
      <c r="K123" s="12">
        <v>24.5</v>
      </c>
      <c r="L123" s="12">
        <v>21.5</v>
      </c>
      <c r="M123" s="12">
        <v>19</v>
      </c>
      <c r="N123" s="12">
        <v>17</v>
      </c>
      <c r="O123" s="12">
        <v>16</v>
      </c>
      <c r="P123" s="12">
        <v>14.5</v>
      </c>
      <c r="Q123" s="12">
        <v>13</v>
      </c>
      <c r="R123" s="12">
        <v>12.5</v>
      </c>
      <c r="S123" s="12">
        <v>11.5</v>
      </c>
      <c r="U123" s="12">
        <v>121</v>
      </c>
    </row>
    <row r="124" spans="1:21">
      <c r="A124" s="12">
        <v>122</v>
      </c>
      <c r="B124" s="12">
        <v>697</v>
      </c>
      <c r="C124" s="12">
        <v>523</v>
      </c>
      <c r="D124" s="12">
        <v>348.5</v>
      </c>
      <c r="E124" s="12">
        <v>174</v>
      </c>
      <c r="F124" s="12">
        <v>87</v>
      </c>
      <c r="G124" s="12">
        <v>58</v>
      </c>
      <c r="H124" s="12">
        <v>43.5</v>
      </c>
      <c r="I124" s="12">
        <v>35</v>
      </c>
      <c r="J124" s="12">
        <v>29</v>
      </c>
      <c r="K124" s="12">
        <v>25</v>
      </c>
      <c r="L124" s="12">
        <v>22</v>
      </c>
      <c r="M124" s="12">
        <v>19.5</v>
      </c>
      <c r="N124" s="12">
        <v>17.5</v>
      </c>
      <c r="O124" s="12">
        <v>16</v>
      </c>
      <c r="P124" s="12">
        <v>14.5</v>
      </c>
      <c r="Q124" s="12">
        <v>13.5</v>
      </c>
      <c r="R124" s="12">
        <v>12.5</v>
      </c>
      <c r="S124" s="12">
        <v>11.5</v>
      </c>
      <c r="U124" s="12">
        <v>122</v>
      </c>
    </row>
    <row r="125" spans="1:21">
      <c r="A125" s="12">
        <v>123</v>
      </c>
      <c r="B125" s="12">
        <v>703</v>
      </c>
      <c r="C125" s="12">
        <v>527</v>
      </c>
      <c r="D125" s="12">
        <v>351.5</v>
      </c>
      <c r="E125" s="12">
        <v>176</v>
      </c>
      <c r="F125" s="12">
        <v>88</v>
      </c>
      <c r="G125" s="12">
        <v>58.5</v>
      </c>
      <c r="H125" s="12">
        <v>44</v>
      </c>
      <c r="I125" s="12">
        <v>35</v>
      </c>
      <c r="J125" s="12">
        <v>29</v>
      </c>
      <c r="K125" s="12">
        <v>25</v>
      </c>
      <c r="L125" s="12">
        <v>22</v>
      </c>
      <c r="M125" s="12">
        <v>19.5</v>
      </c>
      <c r="N125" s="12">
        <v>17.5</v>
      </c>
      <c r="O125" s="12">
        <v>16</v>
      </c>
      <c r="P125" s="12">
        <v>14.5</v>
      </c>
      <c r="Q125" s="12">
        <v>13.5</v>
      </c>
      <c r="R125" s="12">
        <v>12.5</v>
      </c>
      <c r="S125" s="12">
        <v>12</v>
      </c>
      <c r="U125" s="12">
        <v>123</v>
      </c>
    </row>
    <row r="126" spans="1:21">
      <c r="A126" s="12">
        <v>124</v>
      </c>
      <c r="B126" s="12">
        <v>708.5</v>
      </c>
      <c r="C126" s="12">
        <v>531.5</v>
      </c>
      <c r="D126" s="12">
        <v>354</v>
      </c>
      <c r="E126" s="12">
        <v>177</v>
      </c>
      <c r="F126" s="12">
        <v>88.5</v>
      </c>
      <c r="G126" s="12">
        <v>59</v>
      </c>
      <c r="H126" s="12">
        <v>44</v>
      </c>
      <c r="I126" s="12">
        <v>35.5</v>
      </c>
      <c r="J126" s="12">
        <v>29.5</v>
      </c>
      <c r="K126" s="12">
        <v>25.5</v>
      </c>
      <c r="L126" s="12">
        <v>22</v>
      </c>
      <c r="M126" s="12">
        <v>19.5</v>
      </c>
      <c r="N126" s="12">
        <v>18</v>
      </c>
      <c r="O126" s="12">
        <v>16</v>
      </c>
      <c r="P126" s="12">
        <v>15</v>
      </c>
      <c r="Q126" s="12">
        <v>13.5</v>
      </c>
      <c r="R126" s="12">
        <v>12.5</v>
      </c>
      <c r="S126" s="12">
        <v>12</v>
      </c>
      <c r="U126" s="12">
        <v>124</v>
      </c>
    </row>
    <row r="127" spans="1:21">
      <c r="A127" s="12">
        <v>125</v>
      </c>
      <c r="B127" s="12">
        <v>714</v>
      </c>
      <c r="C127" s="12">
        <v>536</v>
      </c>
      <c r="D127" s="12">
        <v>357</v>
      </c>
      <c r="E127" s="12">
        <v>178.5</v>
      </c>
      <c r="F127" s="12">
        <v>89</v>
      </c>
      <c r="G127" s="12">
        <v>59.5</v>
      </c>
      <c r="H127" s="12">
        <v>44.5</v>
      </c>
      <c r="I127" s="12">
        <v>36</v>
      </c>
      <c r="J127" s="12">
        <v>30</v>
      </c>
      <c r="K127" s="12">
        <v>25.5</v>
      </c>
      <c r="L127" s="12">
        <v>22.5</v>
      </c>
      <c r="M127" s="12">
        <v>20</v>
      </c>
      <c r="N127" s="12">
        <v>18</v>
      </c>
      <c r="O127" s="12">
        <v>16</v>
      </c>
      <c r="P127" s="12">
        <v>15</v>
      </c>
      <c r="Q127" s="12">
        <v>14</v>
      </c>
      <c r="R127" s="12">
        <v>13</v>
      </c>
      <c r="S127" s="12">
        <v>12</v>
      </c>
      <c r="U127" s="12">
        <v>125</v>
      </c>
    </row>
    <row r="128" spans="1:21">
      <c r="A128" s="12">
        <v>126</v>
      </c>
      <c r="B128" s="12">
        <v>720</v>
      </c>
      <c r="C128" s="12">
        <v>540</v>
      </c>
      <c r="D128" s="12">
        <v>360</v>
      </c>
      <c r="E128" s="12">
        <v>180</v>
      </c>
      <c r="F128" s="12">
        <v>90</v>
      </c>
      <c r="G128" s="12">
        <v>60</v>
      </c>
      <c r="H128" s="12">
        <v>45</v>
      </c>
      <c r="I128" s="12">
        <v>36</v>
      </c>
      <c r="J128" s="12">
        <v>30</v>
      </c>
      <c r="K128" s="12">
        <v>26</v>
      </c>
      <c r="L128" s="12">
        <v>22.5</v>
      </c>
      <c r="M128" s="12">
        <v>20</v>
      </c>
      <c r="N128" s="12">
        <v>18</v>
      </c>
      <c r="O128" s="12">
        <v>16.5</v>
      </c>
      <c r="P128" s="12">
        <v>15</v>
      </c>
      <c r="Q128" s="12">
        <v>14</v>
      </c>
      <c r="R128" s="12">
        <v>13</v>
      </c>
      <c r="S128" s="12">
        <v>12</v>
      </c>
      <c r="U128" s="12">
        <v>126</v>
      </c>
    </row>
    <row r="129" spans="1:21">
      <c r="A129" s="12">
        <v>127</v>
      </c>
      <c r="B129" s="12">
        <v>726</v>
      </c>
      <c r="C129" s="12">
        <v>544</v>
      </c>
      <c r="D129" s="12">
        <v>363</v>
      </c>
      <c r="E129" s="12">
        <v>181.5</v>
      </c>
      <c r="F129" s="12">
        <v>91</v>
      </c>
      <c r="G129" s="12">
        <v>60.5</v>
      </c>
      <c r="H129" s="12">
        <v>45.5</v>
      </c>
      <c r="I129" s="12">
        <v>36</v>
      </c>
      <c r="J129" s="12">
        <v>30</v>
      </c>
      <c r="K129" s="12">
        <v>26</v>
      </c>
      <c r="L129" s="12">
        <v>22.5</v>
      </c>
      <c r="M129" s="12">
        <v>20</v>
      </c>
      <c r="N129" s="12">
        <v>18</v>
      </c>
      <c r="O129" s="12">
        <v>16.5</v>
      </c>
      <c r="P129" s="12">
        <v>15</v>
      </c>
      <c r="Q129" s="12">
        <v>14</v>
      </c>
      <c r="R129" s="12">
        <v>13</v>
      </c>
      <c r="S129" s="12">
        <v>12</v>
      </c>
      <c r="U129" s="12">
        <v>127</v>
      </c>
    </row>
    <row r="130" spans="1:21">
      <c r="A130" s="12">
        <v>128</v>
      </c>
      <c r="B130" s="12">
        <v>731.5</v>
      </c>
      <c r="C130" s="12">
        <v>548.5</v>
      </c>
      <c r="D130" s="12">
        <v>366</v>
      </c>
      <c r="E130" s="12">
        <v>183</v>
      </c>
      <c r="F130" s="12">
        <v>91.5</v>
      </c>
      <c r="G130" s="12">
        <v>61</v>
      </c>
      <c r="H130" s="12">
        <v>46</v>
      </c>
      <c r="I130" s="12">
        <v>36.5</v>
      </c>
      <c r="J130" s="12">
        <v>30.5</v>
      </c>
      <c r="K130" s="12">
        <v>26</v>
      </c>
      <c r="L130" s="12">
        <v>23</v>
      </c>
      <c r="M130" s="12">
        <v>20.5</v>
      </c>
      <c r="N130" s="12">
        <v>18</v>
      </c>
      <c r="O130" s="12">
        <v>16.5</v>
      </c>
      <c r="P130" s="12">
        <v>15</v>
      </c>
      <c r="Q130" s="12">
        <v>14</v>
      </c>
      <c r="R130" s="12">
        <v>13</v>
      </c>
      <c r="S130" s="12">
        <v>12</v>
      </c>
      <c r="U130" s="12">
        <v>128</v>
      </c>
    </row>
    <row r="131" spans="1:21">
      <c r="A131" s="12">
        <v>129</v>
      </c>
      <c r="B131" s="12">
        <v>737</v>
      </c>
      <c r="C131" s="12">
        <v>553</v>
      </c>
      <c r="D131" s="12">
        <v>368.5</v>
      </c>
      <c r="E131" s="12">
        <v>184</v>
      </c>
      <c r="F131" s="12">
        <v>92</v>
      </c>
      <c r="G131" s="12">
        <v>61.5</v>
      </c>
      <c r="H131" s="12">
        <v>46</v>
      </c>
      <c r="I131" s="12">
        <v>37</v>
      </c>
      <c r="J131" s="12">
        <v>31</v>
      </c>
      <c r="K131" s="12">
        <v>26.5</v>
      </c>
      <c r="L131" s="12">
        <v>23</v>
      </c>
      <c r="M131" s="12">
        <v>20.5</v>
      </c>
      <c r="N131" s="12">
        <v>18.5</v>
      </c>
      <c r="O131" s="12">
        <v>17</v>
      </c>
      <c r="P131" s="12">
        <v>15.5</v>
      </c>
      <c r="Q131" s="12">
        <v>14</v>
      </c>
      <c r="R131" s="12">
        <v>13</v>
      </c>
      <c r="S131" s="12">
        <v>12</v>
      </c>
      <c r="U131" s="12">
        <v>129</v>
      </c>
    </row>
    <row r="132" spans="1:21">
      <c r="A132" s="12">
        <v>130</v>
      </c>
      <c r="B132" s="12">
        <v>743</v>
      </c>
      <c r="C132" s="12">
        <v>557</v>
      </c>
      <c r="D132" s="12">
        <v>371.5</v>
      </c>
      <c r="E132" s="12">
        <v>186</v>
      </c>
      <c r="F132" s="12">
        <v>93</v>
      </c>
      <c r="G132" s="12">
        <v>62</v>
      </c>
      <c r="H132" s="12">
        <v>46.5</v>
      </c>
      <c r="I132" s="12">
        <v>37</v>
      </c>
      <c r="J132" s="12">
        <v>31</v>
      </c>
      <c r="K132" s="12">
        <v>26.5</v>
      </c>
      <c r="L132" s="12">
        <v>23</v>
      </c>
      <c r="M132" s="12">
        <v>20.5</v>
      </c>
      <c r="N132" s="12">
        <v>18.5</v>
      </c>
      <c r="O132" s="12">
        <v>17</v>
      </c>
      <c r="P132" s="12">
        <v>15.5</v>
      </c>
      <c r="Q132" s="12">
        <v>14</v>
      </c>
      <c r="R132" s="12">
        <v>13</v>
      </c>
      <c r="S132" s="12">
        <v>12.5</v>
      </c>
      <c r="U132" s="12">
        <v>130</v>
      </c>
    </row>
    <row r="133" spans="1:21">
      <c r="A133" s="12">
        <v>131</v>
      </c>
      <c r="B133" s="12">
        <v>748.5</v>
      </c>
      <c r="C133" s="12">
        <v>561.5</v>
      </c>
      <c r="D133" s="12">
        <v>374</v>
      </c>
      <c r="E133" s="12">
        <v>187</v>
      </c>
      <c r="F133" s="12">
        <v>93.5</v>
      </c>
      <c r="G133" s="12">
        <v>62.5</v>
      </c>
      <c r="H133" s="12">
        <v>47</v>
      </c>
      <c r="I133" s="12">
        <v>37.5</v>
      </c>
      <c r="J133" s="12">
        <v>31</v>
      </c>
      <c r="K133" s="12">
        <v>27</v>
      </c>
      <c r="L133" s="12">
        <v>23.5</v>
      </c>
      <c r="M133" s="12">
        <v>21</v>
      </c>
      <c r="N133" s="12">
        <v>19</v>
      </c>
      <c r="O133" s="12">
        <v>17</v>
      </c>
      <c r="P133" s="12">
        <v>15.5</v>
      </c>
      <c r="Q133" s="12">
        <v>14.5</v>
      </c>
      <c r="R133" s="12">
        <v>13.5</v>
      </c>
      <c r="S133" s="12">
        <v>12.5</v>
      </c>
      <c r="U133" s="12">
        <v>131</v>
      </c>
    </row>
    <row r="134" spans="1:21">
      <c r="A134" s="12">
        <v>132</v>
      </c>
      <c r="B134" s="12">
        <v>754</v>
      </c>
      <c r="C134" s="12">
        <v>566</v>
      </c>
      <c r="D134" s="12">
        <v>377</v>
      </c>
      <c r="E134" s="12">
        <v>188.5</v>
      </c>
      <c r="F134" s="12">
        <v>94</v>
      </c>
      <c r="G134" s="12">
        <v>63</v>
      </c>
      <c r="H134" s="12">
        <v>47</v>
      </c>
      <c r="I134" s="12">
        <v>38</v>
      </c>
      <c r="J134" s="12">
        <v>31.5</v>
      </c>
      <c r="K134" s="12">
        <v>27</v>
      </c>
      <c r="L134" s="12">
        <v>23.5</v>
      </c>
      <c r="M134" s="12">
        <v>21</v>
      </c>
      <c r="N134" s="12">
        <v>19</v>
      </c>
      <c r="O134" s="12">
        <v>17</v>
      </c>
      <c r="P134" s="12">
        <v>16</v>
      </c>
      <c r="Q134" s="12">
        <v>14.5</v>
      </c>
      <c r="R134" s="12">
        <v>13.5</v>
      </c>
      <c r="S134" s="12">
        <v>12.5</v>
      </c>
      <c r="U134" s="12">
        <v>132</v>
      </c>
    </row>
    <row r="135" spans="1:21">
      <c r="A135" s="12">
        <v>133</v>
      </c>
      <c r="B135" s="12">
        <v>760</v>
      </c>
      <c r="C135" s="12">
        <v>570</v>
      </c>
      <c r="D135" s="12">
        <v>380</v>
      </c>
      <c r="E135" s="12">
        <v>190</v>
      </c>
      <c r="F135" s="12">
        <v>95</v>
      </c>
      <c r="G135" s="12">
        <v>63.5</v>
      </c>
      <c r="H135" s="12">
        <v>47.5</v>
      </c>
      <c r="I135" s="12">
        <v>38</v>
      </c>
      <c r="J135" s="12">
        <v>31.5</v>
      </c>
      <c r="K135" s="12">
        <v>27</v>
      </c>
      <c r="L135" s="12">
        <v>24</v>
      </c>
      <c r="M135" s="12">
        <v>21</v>
      </c>
      <c r="N135" s="12">
        <v>19</v>
      </c>
      <c r="O135" s="12">
        <v>17</v>
      </c>
      <c r="P135" s="12">
        <v>16</v>
      </c>
      <c r="Q135" s="12">
        <v>14.5</v>
      </c>
      <c r="R135" s="12">
        <v>13.5</v>
      </c>
      <c r="S135" s="12">
        <v>12.5</v>
      </c>
      <c r="U135" s="12">
        <v>133</v>
      </c>
    </row>
    <row r="136" spans="1:21">
      <c r="A136" s="12">
        <v>134</v>
      </c>
      <c r="B136" s="12">
        <v>766</v>
      </c>
      <c r="C136" s="12">
        <v>574</v>
      </c>
      <c r="D136" s="12">
        <v>383</v>
      </c>
      <c r="E136" s="12">
        <v>191.5</v>
      </c>
      <c r="F136" s="12">
        <v>96</v>
      </c>
      <c r="G136" s="12">
        <v>64</v>
      </c>
      <c r="H136" s="12">
        <v>48</v>
      </c>
      <c r="I136" s="12">
        <v>38</v>
      </c>
      <c r="J136" s="12">
        <v>32</v>
      </c>
      <c r="K136" s="12">
        <v>27.5</v>
      </c>
      <c r="L136" s="12">
        <v>24</v>
      </c>
      <c r="M136" s="12">
        <v>21</v>
      </c>
      <c r="N136" s="12">
        <v>19</v>
      </c>
      <c r="O136" s="12">
        <v>17.5</v>
      </c>
      <c r="P136" s="12">
        <v>16</v>
      </c>
      <c r="Q136" s="12">
        <v>15</v>
      </c>
      <c r="R136" s="12">
        <v>13.5</v>
      </c>
      <c r="S136" s="12">
        <v>13</v>
      </c>
      <c r="U136" s="12">
        <v>134</v>
      </c>
    </row>
    <row r="137" spans="1:21">
      <c r="A137" s="12">
        <v>135</v>
      </c>
      <c r="B137" s="12">
        <v>771.5</v>
      </c>
      <c r="C137" s="12">
        <v>578.5</v>
      </c>
      <c r="D137" s="12">
        <v>386</v>
      </c>
      <c r="E137" s="12">
        <v>193</v>
      </c>
      <c r="F137" s="12">
        <v>96.5</v>
      </c>
      <c r="G137" s="12">
        <v>64</v>
      </c>
      <c r="H137" s="12">
        <v>48</v>
      </c>
      <c r="I137" s="12">
        <v>38.5</v>
      </c>
      <c r="J137" s="12">
        <v>32</v>
      </c>
      <c r="K137" s="12">
        <v>27.5</v>
      </c>
      <c r="L137" s="12">
        <v>24</v>
      </c>
      <c r="M137" s="12">
        <v>21.5</v>
      </c>
      <c r="N137" s="12">
        <v>19</v>
      </c>
      <c r="O137" s="12">
        <v>17.5</v>
      </c>
      <c r="P137" s="12">
        <v>16</v>
      </c>
      <c r="Q137" s="12">
        <v>15</v>
      </c>
      <c r="R137" s="12">
        <v>14</v>
      </c>
      <c r="S137" s="12">
        <v>13</v>
      </c>
      <c r="U137" s="12">
        <v>135</v>
      </c>
    </row>
    <row r="138" spans="1:21">
      <c r="A138" s="12">
        <v>136</v>
      </c>
      <c r="B138" s="12">
        <v>777</v>
      </c>
      <c r="C138" s="12">
        <v>583</v>
      </c>
      <c r="D138" s="12">
        <v>388.5</v>
      </c>
      <c r="E138" s="12">
        <v>194</v>
      </c>
      <c r="F138" s="12">
        <v>97</v>
      </c>
      <c r="G138" s="12">
        <v>65</v>
      </c>
      <c r="H138" s="12">
        <v>48.5</v>
      </c>
      <c r="I138" s="12">
        <v>39</v>
      </c>
      <c r="J138" s="12">
        <v>32.5</v>
      </c>
      <c r="K138" s="12">
        <v>28</v>
      </c>
      <c r="L138" s="12">
        <v>24</v>
      </c>
      <c r="M138" s="12">
        <v>21.5</v>
      </c>
      <c r="N138" s="12">
        <v>19.5</v>
      </c>
      <c r="O138" s="12">
        <v>17.5</v>
      </c>
      <c r="P138" s="12">
        <v>16</v>
      </c>
      <c r="Q138" s="12">
        <v>15</v>
      </c>
      <c r="R138" s="12">
        <v>14</v>
      </c>
      <c r="S138" s="12">
        <v>13</v>
      </c>
      <c r="U138" s="12">
        <v>136</v>
      </c>
    </row>
    <row r="139" spans="1:21">
      <c r="A139" s="12">
        <v>137</v>
      </c>
      <c r="B139" s="12">
        <v>783</v>
      </c>
      <c r="C139" s="12">
        <v>587</v>
      </c>
      <c r="D139" s="12">
        <v>391.5</v>
      </c>
      <c r="E139" s="12">
        <v>196</v>
      </c>
      <c r="F139" s="12">
        <v>98</v>
      </c>
      <c r="G139" s="12">
        <v>65</v>
      </c>
      <c r="H139" s="12">
        <v>49</v>
      </c>
      <c r="I139" s="12">
        <v>39</v>
      </c>
      <c r="J139" s="12">
        <v>32.5</v>
      </c>
      <c r="K139" s="12">
        <v>28</v>
      </c>
      <c r="L139" s="12">
        <v>24.5</v>
      </c>
      <c r="M139" s="12">
        <v>22</v>
      </c>
      <c r="N139" s="12">
        <v>19.5</v>
      </c>
      <c r="O139" s="12">
        <v>18</v>
      </c>
      <c r="P139" s="12">
        <v>16.5</v>
      </c>
      <c r="Q139" s="12">
        <v>15</v>
      </c>
      <c r="R139" s="12">
        <v>14</v>
      </c>
      <c r="S139" s="12">
        <v>13</v>
      </c>
      <c r="U139" s="12">
        <v>137</v>
      </c>
    </row>
    <row r="140" spans="1:21">
      <c r="A140" s="12">
        <v>138</v>
      </c>
      <c r="B140" s="12">
        <v>788.5</v>
      </c>
      <c r="C140" s="12">
        <v>591.5</v>
      </c>
      <c r="D140" s="12">
        <v>394</v>
      </c>
      <c r="E140" s="12">
        <v>197</v>
      </c>
      <c r="F140" s="12">
        <v>98.5</v>
      </c>
      <c r="G140" s="12">
        <v>66</v>
      </c>
      <c r="H140" s="12">
        <v>49</v>
      </c>
      <c r="I140" s="12">
        <v>39.5</v>
      </c>
      <c r="J140" s="12">
        <v>33</v>
      </c>
      <c r="K140" s="12">
        <v>28</v>
      </c>
      <c r="L140" s="12">
        <v>24.5</v>
      </c>
      <c r="M140" s="12">
        <v>22</v>
      </c>
      <c r="N140" s="12">
        <v>20</v>
      </c>
      <c r="O140" s="12">
        <v>18</v>
      </c>
      <c r="P140" s="12">
        <v>16.5</v>
      </c>
      <c r="Q140" s="12">
        <v>15</v>
      </c>
      <c r="R140" s="12">
        <v>14</v>
      </c>
      <c r="S140" s="12">
        <v>13</v>
      </c>
      <c r="U140" s="12">
        <v>138</v>
      </c>
    </row>
    <row r="141" spans="1:21">
      <c r="A141" s="12">
        <v>139</v>
      </c>
      <c r="B141" s="12">
        <v>794</v>
      </c>
      <c r="C141" s="12">
        <v>596</v>
      </c>
      <c r="D141" s="12">
        <v>397</v>
      </c>
      <c r="E141" s="12">
        <v>198.5</v>
      </c>
      <c r="F141" s="12">
        <v>99</v>
      </c>
      <c r="G141" s="12">
        <v>66</v>
      </c>
      <c r="H141" s="12">
        <v>49.5</v>
      </c>
      <c r="I141" s="12">
        <v>40</v>
      </c>
      <c r="J141" s="12">
        <v>33</v>
      </c>
      <c r="K141" s="12">
        <v>28.5</v>
      </c>
      <c r="L141" s="12">
        <v>25</v>
      </c>
      <c r="M141" s="12">
        <v>22</v>
      </c>
      <c r="N141" s="12">
        <v>20</v>
      </c>
      <c r="O141" s="12">
        <v>18</v>
      </c>
      <c r="P141" s="12">
        <v>16.5</v>
      </c>
      <c r="Q141" s="12">
        <v>15</v>
      </c>
      <c r="R141" s="12">
        <v>14</v>
      </c>
      <c r="S141" s="12">
        <v>13</v>
      </c>
      <c r="U141" s="12">
        <v>139</v>
      </c>
    </row>
    <row r="142" spans="1:21">
      <c r="A142" s="12">
        <v>140</v>
      </c>
      <c r="B142" s="12">
        <v>800</v>
      </c>
      <c r="C142" s="12">
        <v>600</v>
      </c>
      <c r="D142" s="12">
        <v>400</v>
      </c>
      <c r="E142" s="12">
        <v>200</v>
      </c>
      <c r="F142" s="12">
        <v>100</v>
      </c>
      <c r="G142" s="12">
        <v>66.5</v>
      </c>
      <c r="H142" s="12">
        <v>50</v>
      </c>
      <c r="I142" s="12">
        <v>40</v>
      </c>
      <c r="J142" s="12">
        <v>33.5</v>
      </c>
      <c r="K142" s="12">
        <v>28.5</v>
      </c>
      <c r="L142" s="12">
        <v>25</v>
      </c>
      <c r="M142" s="12">
        <v>22</v>
      </c>
      <c r="N142" s="12">
        <v>20</v>
      </c>
      <c r="O142" s="12">
        <v>18</v>
      </c>
      <c r="P142" s="12">
        <v>16.5</v>
      </c>
      <c r="Q142" s="12">
        <v>15.5</v>
      </c>
      <c r="R142" s="12">
        <v>14</v>
      </c>
      <c r="S142" s="12">
        <v>13.5</v>
      </c>
      <c r="U142" s="12">
        <v>140</v>
      </c>
    </row>
    <row r="143" spans="1:21">
      <c r="A143" s="12">
        <v>141</v>
      </c>
      <c r="B143" s="12">
        <v>806</v>
      </c>
      <c r="C143" s="12">
        <v>604</v>
      </c>
      <c r="D143" s="12">
        <v>403</v>
      </c>
      <c r="E143" s="12">
        <v>201.5</v>
      </c>
      <c r="F143" s="12">
        <v>101</v>
      </c>
      <c r="G143" s="12">
        <v>67</v>
      </c>
      <c r="H143" s="12">
        <v>50.5</v>
      </c>
      <c r="I143" s="12">
        <v>40</v>
      </c>
      <c r="J143" s="12">
        <v>33.5</v>
      </c>
      <c r="K143" s="12">
        <v>29</v>
      </c>
      <c r="L143" s="12">
        <v>25</v>
      </c>
      <c r="M143" s="12">
        <v>22.5</v>
      </c>
      <c r="N143" s="12">
        <v>20</v>
      </c>
      <c r="O143" s="12">
        <v>18.5</v>
      </c>
      <c r="P143" s="12">
        <v>17</v>
      </c>
      <c r="Q143" s="12">
        <v>15.5</v>
      </c>
      <c r="R143" s="12">
        <v>14.5</v>
      </c>
      <c r="S143" s="12">
        <v>13.5</v>
      </c>
      <c r="U143" s="12">
        <v>141</v>
      </c>
    </row>
    <row r="144" spans="1:21">
      <c r="A144" s="12">
        <v>142</v>
      </c>
      <c r="B144" s="12">
        <v>811.5</v>
      </c>
      <c r="C144" s="12">
        <v>608.5</v>
      </c>
      <c r="D144" s="12">
        <v>406</v>
      </c>
      <c r="E144" s="12">
        <v>203</v>
      </c>
      <c r="F144" s="12">
        <v>101.5</v>
      </c>
      <c r="G144" s="12">
        <v>67.5</v>
      </c>
      <c r="H144" s="12">
        <v>51</v>
      </c>
      <c r="I144" s="12">
        <v>40.5</v>
      </c>
      <c r="J144" s="12">
        <v>34</v>
      </c>
      <c r="K144" s="12">
        <v>29</v>
      </c>
      <c r="L144" s="12">
        <v>25.5</v>
      </c>
      <c r="M144" s="12">
        <v>22.5</v>
      </c>
      <c r="N144" s="12">
        <v>20</v>
      </c>
      <c r="O144" s="12">
        <v>18.5</v>
      </c>
      <c r="P144" s="12">
        <v>17</v>
      </c>
      <c r="Q144" s="12">
        <v>15.5</v>
      </c>
      <c r="R144" s="12">
        <v>14.5</v>
      </c>
      <c r="S144" s="12">
        <v>13.5</v>
      </c>
      <c r="U144" s="12">
        <v>142</v>
      </c>
    </row>
    <row r="145" spans="1:21">
      <c r="A145" s="12">
        <v>143</v>
      </c>
      <c r="B145" s="12">
        <v>817</v>
      </c>
      <c r="C145" s="12">
        <v>613</v>
      </c>
      <c r="D145" s="12">
        <v>408.5</v>
      </c>
      <c r="E145" s="12">
        <v>204</v>
      </c>
      <c r="F145" s="12">
        <v>102</v>
      </c>
      <c r="G145" s="12">
        <v>68</v>
      </c>
      <c r="H145" s="12">
        <v>51</v>
      </c>
      <c r="I145" s="12">
        <v>41</v>
      </c>
      <c r="J145" s="12">
        <v>34</v>
      </c>
      <c r="K145" s="12">
        <v>29</v>
      </c>
      <c r="L145" s="12">
        <v>25.5</v>
      </c>
      <c r="M145" s="12">
        <v>22.5</v>
      </c>
      <c r="N145" s="12">
        <v>20.5</v>
      </c>
      <c r="O145" s="12">
        <v>18.5</v>
      </c>
      <c r="P145" s="12">
        <v>17</v>
      </c>
      <c r="Q145" s="12">
        <v>16</v>
      </c>
      <c r="R145" s="12">
        <v>14.5</v>
      </c>
      <c r="S145" s="12">
        <v>13.5</v>
      </c>
      <c r="U145" s="12">
        <v>143</v>
      </c>
    </row>
    <row r="146" spans="1:21">
      <c r="A146" s="12">
        <v>144</v>
      </c>
      <c r="B146" s="12">
        <v>823</v>
      </c>
      <c r="C146" s="12">
        <v>617</v>
      </c>
      <c r="D146" s="12">
        <v>411.5</v>
      </c>
      <c r="E146" s="12">
        <v>206</v>
      </c>
      <c r="F146" s="12">
        <v>103</v>
      </c>
      <c r="G146" s="12">
        <v>68.5</v>
      </c>
      <c r="H146" s="12">
        <v>51.5</v>
      </c>
      <c r="I146" s="12">
        <v>41</v>
      </c>
      <c r="J146" s="12">
        <v>34</v>
      </c>
      <c r="K146" s="12">
        <v>29.5</v>
      </c>
      <c r="L146" s="12">
        <v>26</v>
      </c>
      <c r="M146" s="12">
        <v>23</v>
      </c>
      <c r="N146" s="12">
        <v>20.5</v>
      </c>
      <c r="O146" s="12">
        <v>19</v>
      </c>
      <c r="P146" s="12">
        <v>17</v>
      </c>
      <c r="Q146" s="12">
        <v>16</v>
      </c>
      <c r="R146" s="12">
        <v>14.5</v>
      </c>
      <c r="S146" s="12">
        <v>14</v>
      </c>
      <c r="U146" s="12">
        <v>144</v>
      </c>
    </row>
    <row r="147" spans="1:21">
      <c r="A147" s="12">
        <v>145</v>
      </c>
      <c r="B147" s="12">
        <v>828.5</v>
      </c>
      <c r="C147" s="12">
        <v>621.5</v>
      </c>
      <c r="D147" s="12">
        <v>414</v>
      </c>
      <c r="E147" s="12">
        <v>207</v>
      </c>
      <c r="F147" s="12">
        <v>103.5</v>
      </c>
      <c r="G147" s="12">
        <v>69</v>
      </c>
      <c r="H147" s="12">
        <v>52</v>
      </c>
      <c r="I147" s="12">
        <v>41.5</v>
      </c>
      <c r="J147" s="12">
        <v>34.5</v>
      </c>
      <c r="K147" s="12">
        <v>29.5</v>
      </c>
      <c r="L147" s="12">
        <v>26</v>
      </c>
      <c r="M147" s="12">
        <v>23</v>
      </c>
      <c r="N147" s="12">
        <v>21</v>
      </c>
      <c r="O147" s="12">
        <v>19</v>
      </c>
      <c r="P147" s="12">
        <v>17</v>
      </c>
      <c r="Q147" s="12">
        <v>16</v>
      </c>
      <c r="R147" s="12">
        <v>15</v>
      </c>
      <c r="S147" s="12">
        <v>14</v>
      </c>
      <c r="U147" s="12">
        <v>145</v>
      </c>
    </row>
    <row r="148" spans="1:21">
      <c r="A148" s="12">
        <v>146</v>
      </c>
      <c r="B148" s="12">
        <v>834</v>
      </c>
      <c r="C148" s="12">
        <v>626</v>
      </c>
      <c r="D148" s="12">
        <v>417</v>
      </c>
      <c r="E148" s="12">
        <v>208.5</v>
      </c>
      <c r="F148" s="12">
        <v>104</v>
      </c>
      <c r="G148" s="12">
        <v>69.5</v>
      </c>
      <c r="H148" s="12">
        <v>52</v>
      </c>
      <c r="I148" s="12">
        <v>42</v>
      </c>
      <c r="J148" s="12">
        <v>35</v>
      </c>
      <c r="K148" s="12">
        <v>30</v>
      </c>
      <c r="L148" s="12">
        <v>26</v>
      </c>
      <c r="M148" s="12">
        <v>23</v>
      </c>
      <c r="N148" s="12">
        <v>21</v>
      </c>
      <c r="O148" s="12">
        <v>19</v>
      </c>
      <c r="P148" s="12">
        <v>17.5</v>
      </c>
      <c r="Q148" s="12">
        <v>16</v>
      </c>
      <c r="R148" s="12">
        <v>15</v>
      </c>
      <c r="S148" s="12">
        <v>14</v>
      </c>
      <c r="U148" s="12">
        <v>146</v>
      </c>
    </row>
    <row r="149" spans="1:21">
      <c r="A149" s="12">
        <v>147</v>
      </c>
      <c r="B149" s="12">
        <v>840</v>
      </c>
      <c r="C149" s="12">
        <v>630</v>
      </c>
      <c r="D149" s="12">
        <v>420</v>
      </c>
      <c r="E149" s="12">
        <v>210</v>
      </c>
      <c r="F149" s="12">
        <v>105</v>
      </c>
      <c r="G149" s="12">
        <v>70</v>
      </c>
      <c r="H149" s="12">
        <v>52.5</v>
      </c>
      <c r="I149" s="12">
        <v>42</v>
      </c>
      <c r="J149" s="12">
        <v>35</v>
      </c>
      <c r="K149" s="12">
        <v>30</v>
      </c>
      <c r="L149" s="12">
        <v>26</v>
      </c>
      <c r="M149" s="12">
        <v>23.5</v>
      </c>
      <c r="N149" s="12">
        <v>21</v>
      </c>
      <c r="O149" s="12">
        <v>19</v>
      </c>
      <c r="P149" s="12">
        <v>17.5</v>
      </c>
      <c r="Q149" s="12">
        <v>16</v>
      </c>
      <c r="R149" s="12">
        <v>15</v>
      </c>
      <c r="S149" s="12">
        <v>14</v>
      </c>
      <c r="U149" s="12">
        <v>147</v>
      </c>
    </row>
    <row r="150" spans="1:21">
      <c r="A150" s="12">
        <v>148</v>
      </c>
      <c r="B150" s="12">
        <v>846</v>
      </c>
      <c r="C150" s="12">
        <v>634</v>
      </c>
      <c r="D150" s="12">
        <v>423</v>
      </c>
      <c r="E150" s="12">
        <v>211.5</v>
      </c>
      <c r="F150" s="12">
        <v>106</v>
      </c>
      <c r="G150" s="12">
        <v>70.5</v>
      </c>
      <c r="H150" s="12">
        <v>53</v>
      </c>
      <c r="I150" s="12">
        <v>42</v>
      </c>
      <c r="J150" s="12">
        <v>35</v>
      </c>
      <c r="K150" s="12">
        <v>30</v>
      </c>
      <c r="L150" s="12">
        <v>26.5</v>
      </c>
      <c r="M150" s="12">
        <v>23.5</v>
      </c>
      <c r="N150" s="12">
        <v>21</v>
      </c>
      <c r="O150" s="12">
        <v>19</v>
      </c>
      <c r="P150" s="12">
        <v>17.5</v>
      </c>
      <c r="Q150" s="12">
        <v>16</v>
      </c>
      <c r="R150" s="12">
        <v>15</v>
      </c>
      <c r="S150" s="12">
        <v>14</v>
      </c>
      <c r="U150" s="12">
        <v>148</v>
      </c>
    </row>
    <row r="151" spans="1:21">
      <c r="A151" s="12">
        <v>149</v>
      </c>
      <c r="B151" s="12">
        <v>851.5</v>
      </c>
      <c r="C151" s="12">
        <v>638.5</v>
      </c>
      <c r="D151" s="12">
        <v>426</v>
      </c>
      <c r="E151" s="12">
        <v>213</v>
      </c>
      <c r="F151" s="12">
        <v>106.5</v>
      </c>
      <c r="G151" s="12">
        <v>71</v>
      </c>
      <c r="H151" s="12">
        <v>53</v>
      </c>
      <c r="I151" s="12">
        <v>42.5</v>
      </c>
      <c r="J151" s="12">
        <v>35.5</v>
      </c>
      <c r="K151" s="12">
        <v>30.5</v>
      </c>
      <c r="L151" s="12">
        <v>26.5</v>
      </c>
      <c r="M151" s="12">
        <v>23.5</v>
      </c>
      <c r="N151" s="12">
        <v>21</v>
      </c>
      <c r="O151" s="12">
        <v>19.5</v>
      </c>
      <c r="P151" s="12">
        <v>18</v>
      </c>
      <c r="Q151" s="12">
        <v>16.5</v>
      </c>
      <c r="R151" s="12">
        <v>15</v>
      </c>
      <c r="S151" s="12">
        <v>14</v>
      </c>
      <c r="U151" s="12">
        <v>149</v>
      </c>
    </row>
    <row r="152" spans="1:21">
      <c r="A152" s="12">
        <v>150</v>
      </c>
      <c r="B152" s="12">
        <v>857</v>
      </c>
      <c r="C152" s="12">
        <v>643</v>
      </c>
      <c r="D152" s="12">
        <v>428.5</v>
      </c>
      <c r="E152" s="12">
        <v>214</v>
      </c>
      <c r="F152" s="12">
        <v>107</v>
      </c>
      <c r="G152" s="12">
        <v>71.5</v>
      </c>
      <c r="H152" s="12">
        <v>53.5</v>
      </c>
      <c r="I152" s="12">
        <v>43</v>
      </c>
      <c r="J152" s="12">
        <v>36</v>
      </c>
      <c r="K152" s="12">
        <v>30.5</v>
      </c>
      <c r="L152" s="12">
        <v>27</v>
      </c>
      <c r="M152" s="12">
        <v>24</v>
      </c>
      <c r="N152" s="12">
        <v>21.5</v>
      </c>
      <c r="O152" s="12">
        <v>19.5</v>
      </c>
      <c r="P152" s="12">
        <v>18</v>
      </c>
      <c r="Q152" s="12">
        <v>16.5</v>
      </c>
      <c r="R152" s="12">
        <v>15.5</v>
      </c>
      <c r="S152" s="12">
        <v>14</v>
      </c>
      <c r="U152" s="12">
        <v>150</v>
      </c>
    </row>
    <row r="153" spans="1:21">
      <c r="A153" s="12">
        <v>151</v>
      </c>
      <c r="B153" s="12">
        <v>863</v>
      </c>
      <c r="C153" s="12">
        <v>647</v>
      </c>
      <c r="D153" s="12">
        <v>431.5</v>
      </c>
      <c r="E153" s="12">
        <v>216</v>
      </c>
      <c r="F153" s="12">
        <v>108</v>
      </c>
      <c r="G153" s="12">
        <v>72</v>
      </c>
      <c r="H153" s="12">
        <v>54</v>
      </c>
      <c r="I153" s="12">
        <v>43</v>
      </c>
      <c r="J153" s="12">
        <v>36</v>
      </c>
      <c r="K153" s="12">
        <v>31</v>
      </c>
      <c r="L153" s="12">
        <v>27</v>
      </c>
      <c r="M153" s="12">
        <v>24</v>
      </c>
      <c r="N153" s="12">
        <v>21.5</v>
      </c>
      <c r="O153" s="12">
        <v>19.5</v>
      </c>
      <c r="P153" s="12">
        <v>18</v>
      </c>
      <c r="Q153" s="12">
        <v>16.5</v>
      </c>
      <c r="R153" s="12">
        <v>15.5</v>
      </c>
      <c r="S153" s="12">
        <v>14.5</v>
      </c>
      <c r="U153" s="12">
        <v>151</v>
      </c>
    </row>
    <row r="154" spans="1:21">
      <c r="A154" s="12">
        <v>152</v>
      </c>
      <c r="B154" s="12">
        <v>868.5</v>
      </c>
      <c r="C154" s="12">
        <v>651.5</v>
      </c>
      <c r="D154" s="12">
        <v>434</v>
      </c>
      <c r="E154" s="12">
        <v>217</v>
      </c>
      <c r="F154" s="12">
        <v>108.5</v>
      </c>
      <c r="G154" s="12">
        <v>72.5</v>
      </c>
      <c r="H154" s="12">
        <v>54</v>
      </c>
      <c r="I154" s="12">
        <v>43.5</v>
      </c>
      <c r="J154" s="12">
        <v>36</v>
      </c>
      <c r="K154" s="12">
        <v>31</v>
      </c>
      <c r="L154" s="12">
        <v>27</v>
      </c>
      <c r="M154" s="12">
        <v>24</v>
      </c>
      <c r="N154" s="12">
        <v>22</v>
      </c>
      <c r="O154" s="12">
        <v>20</v>
      </c>
      <c r="P154" s="12">
        <v>18</v>
      </c>
      <c r="Q154" s="12">
        <v>17</v>
      </c>
      <c r="R154" s="12">
        <v>15.5</v>
      </c>
      <c r="S154" s="12">
        <v>14.5</v>
      </c>
      <c r="U154" s="12">
        <v>152</v>
      </c>
    </row>
    <row r="155" spans="1:21">
      <c r="A155" s="12">
        <v>153</v>
      </c>
      <c r="B155" s="12">
        <v>874</v>
      </c>
      <c r="C155" s="12">
        <v>656</v>
      </c>
      <c r="D155" s="12">
        <v>437</v>
      </c>
      <c r="E155" s="12">
        <v>218.5</v>
      </c>
      <c r="F155" s="12">
        <v>109</v>
      </c>
      <c r="G155" s="12">
        <v>73</v>
      </c>
      <c r="H155" s="12">
        <v>54.5</v>
      </c>
      <c r="I155" s="12">
        <v>44</v>
      </c>
      <c r="J155" s="12">
        <v>36.5</v>
      </c>
      <c r="K155" s="12">
        <v>31</v>
      </c>
      <c r="L155" s="12">
        <v>27.5</v>
      </c>
      <c r="M155" s="12">
        <v>24</v>
      </c>
      <c r="N155" s="12">
        <v>22</v>
      </c>
      <c r="O155" s="12">
        <v>20</v>
      </c>
      <c r="P155" s="12">
        <v>18</v>
      </c>
      <c r="Q155" s="12">
        <v>17</v>
      </c>
      <c r="R155" s="12">
        <v>15.5</v>
      </c>
      <c r="S155" s="12">
        <v>14.5</v>
      </c>
      <c r="U155" s="12">
        <v>153</v>
      </c>
    </row>
    <row r="156" spans="1:21">
      <c r="A156" s="12">
        <v>154</v>
      </c>
      <c r="B156" s="12">
        <v>880</v>
      </c>
      <c r="C156" s="12">
        <v>660</v>
      </c>
      <c r="D156" s="12">
        <v>440</v>
      </c>
      <c r="E156" s="12">
        <v>220</v>
      </c>
      <c r="F156" s="12">
        <v>110</v>
      </c>
      <c r="G156" s="12">
        <v>73.5</v>
      </c>
      <c r="H156" s="12">
        <v>55</v>
      </c>
      <c r="I156" s="12">
        <v>44</v>
      </c>
      <c r="J156" s="12">
        <v>36.5</v>
      </c>
      <c r="K156" s="12">
        <v>31.5</v>
      </c>
      <c r="L156" s="12">
        <v>27.5</v>
      </c>
      <c r="M156" s="12">
        <v>24.5</v>
      </c>
      <c r="N156" s="12">
        <v>22</v>
      </c>
      <c r="O156" s="12">
        <v>20</v>
      </c>
      <c r="P156" s="12">
        <v>18.5</v>
      </c>
      <c r="Q156" s="12">
        <v>17</v>
      </c>
      <c r="R156" s="12">
        <v>16</v>
      </c>
      <c r="S156" s="12">
        <v>14.5</v>
      </c>
      <c r="U156" s="12">
        <v>154</v>
      </c>
    </row>
    <row r="157" spans="1:21">
      <c r="A157" s="12">
        <v>155</v>
      </c>
      <c r="B157" s="12">
        <v>886</v>
      </c>
      <c r="C157" s="12">
        <v>664</v>
      </c>
      <c r="D157" s="12">
        <v>443</v>
      </c>
      <c r="E157" s="12">
        <v>221.5</v>
      </c>
      <c r="F157" s="12">
        <v>111</v>
      </c>
      <c r="G157" s="12">
        <v>74</v>
      </c>
      <c r="H157" s="12">
        <v>55.5</v>
      </c>
      <c r="I157" s="12">
        <v>44</v>
      </c>
      <c r="J157" s="12">
        <v>37</v>
      </c>
      <c r="K157" s="12">
        <v>31.5</v>
      </c>
      <c r="L157" s="12">
        <v>27.5</v>
      </c>
      <c r="M157" s="12">
        <v>24.5</v>
      </c>
      <c r="N157" s="12">
        <v>22</v>
      </c>
      <c r="O157" s="12">
        <v>20</v>
      </c>
      <c r="P157" s="12">
        <v>18.5</v>
      </c>
      <c r="Q157" s="12">
        <v>17</v>
      </c>
      <c r="R157" s="12">
        <v>16</v>
      </c>
      <c r="S157" s="12">
        <v>15</v>
      </c>
      <c r="U157" s="12">
        <v>155</v>
      </c>
    </row>
    <row r="158" spans="1:21">
      <c r="A158" s="12">
        <v>156</v>
      </c>
      <c r="B158" s="12">
        <v>891.5</v>
      </c>
      <c r="C158" s="12">
        <v>668.5</v>
      </c>
      <c r="D158" s="12">
        <v>446</v>
      </c>
      <c r="E158" s="12">
        <v>223</v>
      </c>
      <c r="F158" s="12">
        <v>111.5</v>
      </c>
      <c r="G158" s="12">
        <v>74</v>
      </c>
      <c r="H158" s="12">
        <v>56</v>
      </c>
      <c r="I158" s="12">
        <v>44.5</v>
      </c>
      <c r="J158" s="12">
        <v>37</v>
      </c>
      <c r="K158" s="12">
        <v>32</v>
      </c>
      <c r="L158" s="12">
        <v>28</v>
      </c>
      <c r="M158" s="12">
        <v>25</v>
      </c>
      <c r="N158" s="12">
        <v>22</v>
      </c>
      <c r="O158" s="12">
        <v>20</v>
      </c>
      <c r="P158" s="12">
        <v>18.5</v>
      </c>
      <c r="Q158" s="12">
        <v>17</v>
      </c>
      <c r="R158" s="12">
        <v>16</v>
      </c>
      <c r="S158" s="12">
        <v>15</v>
      </c>
      <c r="U158" s="12">
        <v>156</v>
      </c>
    </row>
    <row r="159" spans="1:21">
      <c r="A159" s="12">
        <v>157</v>
      </c>
      <c r="B159" s="12">
        <v>897</v>
      </c>
      <c r="C159" s="12">
        <v>673</v>
      </c>
      <c r="D159" s="12">
        <v>448.5</v>
      </c>
      <c r="E159" s="12">
        <v>224</v>
      </c>
      <c r="F159" s="12">
        <v>112</v>
      </c>
      <c r="G159" s="12">
        <v>75</v>
      </c>
      <c r="H159" s="12">
        <v>56</v>
      </c>
      <c r="I159" s="12">
        <v>45</v>
      </c>
      <c r="J159" s="12">
        <v>37.5</v>
      </c>
      <c r="K159" s="12">
        <v>32</v>
      </c>
      <c r="L159" s="12">
        <v>28</v>
      </c>
      <c r="M159" s="12">
        <v>25</v>
      </c>
      <c r="N159" s="12">
        <v>22.5</v>
      </c>
      <c r="O159" s="12">
        <v>20.5</v>
      </c>
      <c r="P159" s="12">
        <v>18.5</v>
      </c>
      <c r="Q159" s="12">
        <v>17</v>
      </c>
      <c r="R159" s="12">
        <v>16</v>
      </c>
      <c r="S159" s="12">
        <v>15</v>
      </c>
      <c r="U159" s="12">
        <v>157</v>
      </c>
    </row>
    <row r="160" spans="1:21">
      <c r="A160" s="12">
        <v>158</v>
      </c>
      <c r="B160" s="12">
        <v>903</v>
      </c>
      <c r="C160" s="12">
        <v>677</v>
      </c>
      <c r="D160" s="12">
        <v>451.5</v>
      </c>
      <c r="E160" s="12">
        <v>226</v>
      </c>
      <c r="F160" s="12">
        <v>113</v>
      </c>
      <c r="G160" s="12">
        <v>75</v>
      </c>
      <c r="H160" s="12">
        <v>56.5</v>
      </c>
      <c r="I160" s="12">
        <v>45</v>
      </c>
      <c r="J160" s="12">
        <v>37.5</v>
      </c>
      <c r="K160" s="12">
        <v>32</v>
      </c>
      <c r="L160" s="12">
        <v>28</v>
      </c>
      <c r="M160" s="12">
        <v>25</v>
      </c>
      <c r="N160" s="12">
        <v>22.5</v>
      </c>
      <c r="O160" s="12">
        <v>20.5</v>
      </c>
      <c r="P160" s="12">
        <v>19</v>
      </c>
      <c r="Q160" s="12">
        <v>17.5</v>
      </c>
      <c r="R160" s="12">
        <v>16</v>
      </c>
      <c r="S160" s="12">
        <v>15</v>
      </c>
      <c r="U160" s="12">
        <v>158</v>
      </c>
    </row>
    <row r="161" spans="1:21">
      <c r="A161" s="12">
        <v>159</v>
      </c>
      <c r="B161" s="12">
        <v>908.5</v>
      </c>
      <c r="C161" s="12">
        <v>681.5</v>
      </c>
      <c r="D161" s="12">
        <v>454</v>
      </c>
      <c r="E161" s="12">
        <v>227</v>
      </c>
      <c r="F161" s="12">
        <v>113.5</v>
      </c>
      <c r="G161" s="12">
        <v>76</v>
      </c>
      <c r="H161" s="12">
        <v>57</v>
      </c>
      <c r="I161" s="12">
        <v>45.5</v>
      </c>
      <c r="J161" s="12">
        <v>38</v>
      </c>
      <c r="K161" s="12">
        <v>32.5</v>
      </c>
      <c r="L161" s="12">
        <v>28.5</v>
      </c>
      <c r="M161" s="12">
        <v>25</v>
      </c>
      <c r="N161" s="12">
        <v>23</v>
      </c>
      <c r="O161" s="12">
        <v>20.5</v>
      </c>
      <c r="P161" s="12">
        <v>19</v>
      </c>
      <c r="Q161" s="12">
        <v>17.5</v>
      </c>
      <c r="R161" s="12">
        <v>16</v>
      </c>
      <c r="S161" s="12">
        <v>15</v>
      </c>
      <c r="U161" s="12">
        <v>159</v>
      </c>
    </row>
    <row r="162" spans="1:21">
      <c r="A162" s="12">
        <v>160</v>
      </c>
      <c r="B162" s="12">
        <v>914</v>
      </c>
      <c r="C162" s="12">
        <v>686</v>
      </c>
      <c r="D162" s="12">
        <v>457</v>
      </c>
      <c r="E162" s="12">
        <v>228.5</v>
      </c>
      <c r="F162" s="12">
        <v>114</v>
      </c>
      <c r="G162" s="12">
        <v>76</v>
      </c>
      <c r="H162" s="12">
        <v>57</v>
      </c>
      <c r="I162" s="12">
        <v>46</v>
      </c>
      <c r="J162" s="12">
        <v>38</v>
      </c>
      <c r="K162" s="12">
        <v>32.5</v>
      </c>
      <c r="L162" s="12">
        <v>28.5</v>
      </c>
      <c r="M162" s="12">
        <v>25.5</v>
      </c>
      <c r="N162" s="12">
        <v>23</v>
      </c>
      <c r="O162" s="12">
        <v>21</v>
      </c>
      <c r="P162" s="12">
        <v>19</v>
      </c>
      <c r="Q162" s="12">
        <v>17.5</v>
      </c>
      <c r="R162" s="12">
        <v>16.5</v>
      </c>
      <c r="S162" s="12">
        <v>15</v>
      </c>
      <c r="U162" s="12">
        <v>160</v>
      </c>
    </row>
    <row r="163" spans="1:21">
      <c r="A163" s="12">
        <v>161</v>
      </c>
      <c r="B163" s="12">
        <v>920</v>
      </c>
      <c r="C163" s="12">
        <v>690</v>
      </c>
      <c r="D163" s="12">
        <v>460</v>
      </c>
      <c r="E163" s="12">
        <v>230</v>
      </c>
      <c r="F163" s="12">
        <v>115</v>
      </c>
      <c r="G163" s="12">
        <v>76.5</v>
      </c>
      <c r="H163" s="12">
        <v>57.5</v>
      </c>
      <c r="I163" s="12">
        <v>46</v>
      </c>
      <c r="J163" s="12">
        <v>38.5</v>
      </c>
      <c r="K163" s="12">
        <v>33</v>
      </c>
      <c r="L163" s="12">
        <v>29</v>
      </c>
      <c r="M163" s="12">
        <v>25.5</v>
      </c>
      <c r="N163" s="12">
        <v>23</v>
      </c>
      <c r="O163" s="12">
        <v>21</v>
      </c>
      <c r="P163" s="12">
        <v>19</v>
      </c>
      <c r="Q163" s="12">
        <v>17.5</v>
      </c>
      <c r="R163" s="12">
        <v>16.5</v>
      </c>
      <c r="S163" s="12">
        <v>15.5</v>
      </c>
      <c r="U163" s="12">
        <v>161</v>
      </c>
    </row>
    <row r="164" spans="1:21">
      <c r="A164" s="12">
        <v>162</v>
      </c>
      <c r="B164" s="12">
        <v>926</v>
      </c>
      <c r="C164" s="12">
        <v>694</v>
      </c>
      <c r="D164" s="12">
        <v>463</v>
      </c>
      <c r="E164" s="12">
        <v>231.5</v>
      </c>
      <c r="F164" s="12">
        <v>116</v>
      </c>
      <c r="G164" s="12">
        <v>77</v>
      </c>
      <c r="H164" s="12">
        <v>58</v>
      </c>
      <c r="I164" s="12">
        <v>46</v>
      </c>
      <c r="J164" s="12">
        <v>38.5</v>
      </c>
      <c r="K164" s="12">
        <v>33</v>
      </c>
      <c r="L164" s="12">
        <v>29</v>
      </c>
      <c r="M164" s="12">
        <v>26</v>
      </c>
      <c r="N164" s="12">
        <v>23</v>
      </c>
      <c r="O164" s="12">
        <v>21</v>
      </c>
      <c r="P164" s="12">
        <v>19</v>
      </c>
      <c r="Q164" s="12">
        <v>18</v>
      </c>
      <c r="R164" s="12">
        <v>16.5</v>
      </c>
      <c r="S164" s="12">
        <v>15.5</v>
      </c>
      <c r="U164" s="12">
        <v>162</v>
      </c>
    </row>
    <row r="165" spans="1:21">
      <c r="A165" s="12">
        <v>163</v>
      </c>
      <c r="B165" s="12">
        <v>931.5</v>
      </c>
      <c r="C165" s="12">
        <v>698.5</v>
      </c>
      <c r="D165" s="12">
        <v>466</v>
      </c>
      <c r="E165" s="12">
        <v>233</v>
      </c>
      <c r="F165" s="12">
        <v>116.5</v>
      </c>
      <c r="G165" s="12">
        <v>77.5</v>
      </c>
      <c r="H165" s="12">
        <v>58</v>
      </c>
      <c r="I165" s="12">
        <v>46.5</v>
      </c>
      <c r="J165" s="12">
        <v>39</v>
      </c>
      <c r="K165" s="12">
        <v>33</v>
      </c>
      <c r="L165" s="12">
        <v>29</v>
      </c>
      <c r="M165" s="12">
        <v>26</v>
      </c>
      <c r="N165" s="12">
        <v>23</v>
      </c>
      <c r="O165" s="12">
        <v>21</v>
      </c>
      <c r="P165" s="12">
        <v>19.5</v>
      </c>
      <c r="Q165" s="12">
        <v>18</v>
      </c>
      <c r="R165" s="12">
        <v>16.5</v>
      </c>
      <c r="S165" s="12">
        <v>15.5</v>
      </c>
      <c r="U165" s="12">
        <v>163</v>
      </c>
    </row>
    <row r="166" spans="1:21">
      <c r="A166" s="12">
        <v>164</v>
      </c>
      <c r="B166" s="12">
        <v>937</v>
      </c>
      <c r="C166" s="12">
        <v>703</v>
      </c>
      <c r="D166" s="12">
        <v>468.5</v>
      </c>
      <c r="E166" s="12">
        <v>234</v>
      </c>
      <c r="F166" s="12">
        <v>117</v>
      </c>
      <c r="G166" s="12">
        <v>78</v>
      </c>
      <c r="H166" s="12">
        <v>58.5</v>
      </c>
      <c r="I166" s="12">
        <v>47</v>
      </c>
      <c r="J166" s="12">
        <v>39</v>
      </c>
      <c r="K166" s="12">
        <v>33.5</v>
      </c>
      <c r="L166" s="12">
        <v>29</v>
      </c>
      <c r="M166" s="12">
        <v>26</v>
      </c>
      <c r="N166" s="12">
        <v>23.5</v>
      </c>
      <c r="O166" s="12">
        <v>21</v>
      </c>
      <c r="P166" s="12">
        <v>19.5</v>
      </c>
      <c r="Q166" s="12">
        <v>18</v>
      </c>
      <c r="R166" s="12">
        <v>17</v>
      </c>
      <c r="S166" s="12">
        <v>15.5</v>
      </c>
      <c r="U166" s="12">
        <v>164</v>
      </c>
    </row>
    <row r="167" spans="1:21">
      <c r="A167" s="12">
        <v>165</v>
      </c>
      <c r="B167" s="12">
        <v>943</v>
      </c>
      <c r="C167" s="12">
        <v>707</v>
      </c>
      <c r="D167" s="12">
        <v>471.5</v>
      </c>
      <c r="E167" s="12">
        <v>236</v>
      </c>
      <c r="F167" s="12">
        <v>118</v>
      </c>
      <c r="G167" s="12">
        <v>78.5</v>
      </c>
      <c r="H167" s="12">
        <v>59</v>
      </c>
      <c r="I167" s="12">
        <v>47</v>
      </c>
      <c r="J167" s="12">
        <v>39</v>
      </c>
      <c r="K167" s="12">
        <v>33.5</v>
      </c>
      <c r="L167" s="12">
        <v>29.5</v>
      </c>
      <c r="M167" s="12">
        <v>26</v>
      </c>
      <c r="N167" s="12">
        <v>23.5</v>
      </c>
      <c r="O167" s="12">
        <v>21.5</v>
      </c>
      <c r="P167" s="12">
        <v>19.5</v>
      </c>
      <c r="Q167" s="12">
        <v>18</v>
      </c>
      <c r="R167" s="12">
        <v>17</v>
      </c>
      <c r="S167" s="12">
        <v>16</v>
      </c>
      <c r="U167" s="12">
        <v>165</v>
      </c>
    </row>
    <row r="168" spans="1:21">
      <c r="A168" s="12">
        <v>166</v>
      </c>
      <c r="B168" s="12">
        <v>948.5</v>
      </c>
      <c r="C168" s="12">
        <v>711.5</v>
      </c>
      <c r="D168" s="12">
        <v>474</v>
      </c>
      <c r="E168" s="12">
        <v>237</v>
      </c>
      <c r="F168" s="12">
        <v>118.5</v>
      </c>
      <c r="G168" s="12">
        <v>79</v>
      </c>
      <c r="H168" s="12">
        <v>59</v>
      </c>
      <c r="I168" s="12">
        <v>47.5</v>
      </c>
      <c r="J168" s="12">
        <v>39.5</v>
      </c>
      <c r="K168" s="12">
        <v>34</v>
      </c>
      <c r="L168" s="12">
        <v>29.5</v>
      </c>
      <c r="M168" s="12">
        <v>26.5</v>
      </c>
      <c r="N168" s="12">
        <v>24</v>
      </c>
      <c r="O168" s="12">
        <v>21.5</v>
      </c>
      <c r="P168" s="12">
        <v>20</v>
      </c>
      <c r="Q168" s="12">
        <v>18</v>
      </c>
      <c r="R168" s="12">
        <v>17</v>
      </c>
      <c r="S168" s="12">
        <v>16</v>
      </c>
      <c r="U168" s="12">
        <v>166</v>
      </c>
    </row>
    <row r="169" spans="1:21">
      <c r="A169" s="12">
        <v>167</v>
      </c>
      <c r="B169" s="12">
        <v>954</v>
      </c>
      <c r="C169" s="12">
        <v>716</v>
      </c>
      <c r="D169" s="12">
        <v>477</v>
      </c>
      <c r="E169" s="12">
        <v>238.5</v>
      </c>
      <c r="F169" s="12">
        <v>119</v>
      </c>
      <c r="G169" s="12">
        <v>79.5</v>
      </c>
      <c r="H169" s="12">
        <v>59.5</v>
      </c>
      <c r="I169" s="12">
        <v>48</v>
      </c>
      <c r="J169" s="12">
        <v>40</v>
      </c>
      <c r="K169" s="12">
        <v>34</v>
      </c>
      <c r="L169" s="12">
        <v>30</v>
      </c>
      <c r="M169" s="12">
        <v>26.5</v>
      </c>
      <c r="N169" s="12">
        <v>24</v>
      </c>
      <c r="O169" s="12">
        <v>21.5</v>
      </c>
      <c r="P169" s="12">
        <v>20</v>
      </c>
      <c r="Q169" s="12">
        <v>18.5</v>
      </c>
      <c r="R169" s="12">
        <v>17</v>
      </c>
      <c r="S169" s="12">
        <v>16</v>
      </c>
      <c r="U169" s="12">
        <v>167</v>
      </c>
    </row>
    <row r="170" spans="1:21">
      <c r="A170" s="12">
        <v>168</v>
      </c>
      <c r="B170" s="12">
        <v>960</v>
      </c>
      <c r="C170" s="12">
        <v>720</v>
      </c>
      <c r="D170" s="12">
        <v>480</v>
      </c>
      <c r="E170" s="12">
        <v>240</v>
      </c>
      <c r="F170" s="12">
        <v>120</v>
      </c>
      <c r="G170" s="12">
        <v>80</v>
      </c>
      <c r="H170" s="12">
        <v>60</v>
      </c>
      <c r="I170" s="12">
        <v>48</v>
      </c>
      <c r="J170" s="12">
        <v>40</v>
      </c>
      <c r="K170" s="12">
        <v>34</v>
      </c>
      <c r="L170" s="12">
        <v>30</v>
      </c>
      <c r="M170" s="12">
        <v>26.5</v>
      </c>
      <c r="N170" s="12">
        <v>24</v>
      </c>
      <c r="O170" s="12">
        <v>22</v>
      </c>
      <c r="P170" s="12">
        <v>20</v>
      </c>
      <c r="Q170" s="12">
        <v>18.5</v>
      </c>
      <c r="R170" s="12">
        <v>17</v>
      </c>
      <c r="S170" s="12">
        <v>16</v>
      </c>
      <c r="U170" s="12">
        <v>168</v>
      </c>
    </row>
    <row r="171" spans="1:21">
      <c r="A171" s="12">
        <v>169</v>
      </c>
      <c r="B171" s="12">
        <v>966</v>
      </c>
      <c r="C171" s="12">
        <v>724</v>
      </c>
      <c r="D171" s="12">
        <v>483</v>
      </c>
      <c r="E171" s="12">
        <v>241.5</v>
      </c>
      <c r="F171" s="12">
        <v>121</v>
      </c>
      <c r="G171" s="12">
        <v>80.5</v>
      </c>
      <c r="H171" s="12">
        <v>60.5</v>
      </c>
      <c r="I171" s="12">
        <v>48</v>
      </c>
      <c r="J171" s="12">
        <v>40</v>
      </c>
      <c r="K171" s="12">
        <v>34.5</v>
      </c>
      <c r="L171" s="12">
        <v>30</v>
      </c>
      <c r="M171" s="12">
        <v>27</v>
      </c>
      <c r="N171" s="12">
        <v>24</v>
      </c>
      <c r="O171" s="12">
        <v>22</v>
      </c>
      <c r="P171" s="12">
        <v>20</v>
      </c>
      <c r="Q171" s="12">
        <v>18.5</v>
      </c>
      <c r="R171" s="12">
        <v>17</v>
      </c>
      <c r="S171" s="12">
        <v>16</v>
      </c>
      <c r="U171" s="12">
        <v>169</v>
      </c>
    </row>
    <row r="172" spans="1:21">
      <c r="A172" s="12">
        <v>170</v>
      </c>
      <c r="B172" s="12">
        <v>971.5</v>
      </c>
      <c r="C172" s="12">
        <v>728.5</v>
      </c>
      <c r="D172" s="12">
        <v>486</v>
      </c>
      <c r="E172" s="12">
        <v>243</v>
      </c>
      <c r="F172" s="12">
        <v>121.5</v>
      </c>
      <c r="G172" s="12">
        <v>81</v>
      </c>
      <c r="H172" s="12">
        <v>61</v>
      </c>
      <c r="I172" s="12">
        <v>48.5</v>
      </c>
      <c r="J172" s="12">
        <v>40.5</v>
      </c>
      <c r="K172" s="12">
        <v>34.5</v>
      </c>
      <c r="L172" s="12">
        <v>30.5</v>
      </c>
      <c r="M172" s="12">
        <v>27</v>
      </c>
      <c r="N172" s="12">
        <v>24</v>
      </c>
      <c r="O172" s="12">
        <v>22</v>
      </c>
      <c r="P172" s="12">
        <v>20</v>
      </c>
      <c r="Q172" s="12">
        <v>18.5</v>
      </c>
      <c r="R172" s="12">
        <v>17.5</v>
      </c>
      <c r="S172" s="12">
        <v>16</v>
      </c>
      <c r="U172" s="12">
        <v>170</v>
      </c>
    </row>
    <row r="173" spans="1:21">
      <c r="A173" s="12">
        <v>171</v>
      </c>
      <c r="B173" s="12">
        <v>977</v>
      </c>
      <c r="C173" s="12">
        <v>733</v>
      </c>
      <c r="D173" s="12">
        <v>488.5</v>
      </c>
      <c r="E173" s="12">
        <v>244</v>
      </c>
      <c r="F173" s="12">
        <v>122</v>
      </c>
      <c r="G173" s="12">
        <v>81.5</v>
      </c>
      <c r="H173" s="12">
        <v>61</v>
      </c>
      <c r="I173" s="12">
        <v>49</v>
      </c>
      <c r="J173" s="12">
        <v>41</v>
      </c>
      <c r="K173" s="12">
        <v>35</v>
      </c>
      <c r="L173" s="12">
        <v>30.5</v>
      </c>
      <c r="M173" s="12">
        <v>27</v>
      </c>
      <c r="N173" s="12">
        <v>24.5</v>
      </c>
      <c r="O173" s="12">
        <v>22</v>
      </c>
      <c r="P173" s="12">
        <v>20.5</v>
      </c>
      <c r="Q173" s="12">
        <v>19</v>
      </c>
      <c r="R173" s="12">
        <v>17.5</v>
      </c>
      <c r="S173" s="12">
        <v>16</v>
      </c>
      <c r="U173" s="12">
        <v>171</v>
      </c>
    </row>
    <row r="174" spans="1:21">
      <c r="A174" s="12">
        <v>172</v>
      </c>
      <c r="B174" s="12">
        <v>983</v>
      </c>
      <c r="C174" s="12">
        <v>737</v>
      </c>
      <c r="D174" s="12">
        <v>491.5</v>
      </c>
      <c r="E174" s="12">
        <v>246</v>
      </c>
      <c r="F174" s="12">
        <v>123</v>
      </c>
      <c r="G174" s="12">
        <v>82</v>
      </c>
      <c r="H174" s="12">
        <v>61.5</v>
      </c>
      <c r="I174" s="12">
        <v>49</v>
      </c>
      <c r="J174" s="12">
        <v>41</v>
      </c>
      <c r="K174" s="12">
        <v>35</v>
      </c>
      <c r="L174" s="12">
        <v>31</v>
      </c>
      <c r="M174" s="12">
        <v>27.5</v>
      </c>
      <c r="N174" s="12">
        <v>24.5</v>
      </c>
      <c r="O174" s="12">
        <v>22.5</v>
      </c>
      <c r="P174" s="12">
        <v>20.5</v>
      </c>
      <c r="Q174" s="12">
        <v>19</v>
      </c>
      <c r="R174" s="12">
        <v>17.5</v>
      </c>
      <c r="S174" s="12">
        <v>16.5</v>
      </c>
      <c r="U174" s="12">
        <v>172</v>
      </c>
    </row>
    <row r="175" spans="1:21">
      <c r="A175" s="12">
        <v>173</v>
      </c>
      <c r="B175" s="12">
        <v>988.5</v>
      </c>
      <c r="C175" s="12">
        <v>741.5</v>
      </c>
      <c r="D175" s="12">
        <v>494</v>
      </c>
      <c r="E175" s="12">
        <v>247</v>
      </c>
      <c r="F175" s="12">
        <v>123.5</v>
      </c>
      <c r="G175" s="12">
        <v>82.5</v>
      </c>
      <c r="H175" s="12">
        <v>62</v>
      </c>
      <c r="I175" s="12">
        <v>49.5</v>
      </c>
      <c r="J175" s="12">
        <v>41</v>
      </c>
      <c r="K175" s="12">
        <v>35.5</v>
      </c>
      <c r="L175" s="12">
        <v>31</v>
      </c>
      <c r="M175" s="12">
        <v>27.5</v>
      </c>
      <c r="N175" s="12">
        <v>25</v>
      </c>
      <c r="O175" s="12">
        <v>22.5</v>
      </c>
      <c r="P175" s="12">
        <v>20.5</v>
      </c>
      <c r="Q175" s="12">
        <v>19</v>
      </c>
      <c r="R175" s="12">
        <v>17.5</v>
      </c>
      <c r="S175" s="12">
        <v>16.5</v>
      </c>
      <c r="U175" s="12">
        <v>173</v>
      </c>
    </row>
    <row r="176" spans="1:21">
      <c r="A176" s="12">
        <v>174</v>
      </c>
      <c r="B176" s="12">
        <v>994</v>
      </c>
      <c r="C176" s="12">
        <v>746</v>
      </c>
      <c r="D176" s="12">
        <v>497</v>
      </c>
      <c r="E176" s="12">
        <v>248.5</v>
      </c>
      <c r="F176" s="12">
        <v>124</v>
      </c>
      <c r="G176" s="12">
        <v>83</v>
      </c>
      <c r="H176" s="12">
        <v>62</v>
      </c>
      <c r="I176" s="12">
        <v>50</v>
      </c>
      <c r="J176" s="12">
        <v>41.5</v>
      </c>
      <c r="K176" s="12">
        <v>35.5</v>
      </c>
      <c r="L176" s="12">
        <v>31</v>
      </c>
      <c r="M176" s="12">
        <v>27.5</v>
      </c>
      <c r="N176" s="12">
        <v>25</v>
      </c>
      <c r="O176" s="12">
        <v>22.5</v>
      </c>
      <c r="P176" s="12">
        <v>21</v>
      </c>
      <c r="Q176" s="12">
        <v>19</v>
      </c>
      <c r="R176" s="12">
        <v>18</v>
      </c>
      <c r="S176" s="12">
        <v>16.5</v>
      </c>
      <c r="U176" s="12">
        <v>174</v>
      </c>
    </row>
    <row r="177" spans="1:21">
      <c r="A177" s="12">
        <v>175</v>
      </c>
      <c r="B177" s="12">
        <v>1000</v>
      </c>
      <c r="C177" s="12">
        <v>750</v>
      </c>
      <c r="D177" s="12">
        <v>500</v>
      </c>
      <c r="E177" s="12">
        <v>250</v>
      </c>
      <c r="F177" s="12">
        <v>125</v>
      </c>
      <c r="G177" s="12">
        <v>83.5</v>
      </c>
      <c r="H177" s="12">
        <v>62.5</v>
      </c>
      <c r="I177" s="12">
        <v>50</v>
      </c>
      <c r="J177" s="12">
        <v>41.5</v>
      </c>
      <c r="K177" s="12">
        <v>36</v>
      </c>
      <c r="L177" s="12">
        <v>31</v>
      </c>
      <c r="M177" s="12">
        <v>28</v>
      </c>
      <c r="N177" s="12">
        <v>25</v>
      </c>
      <c r="O177" s="12">
        <v>23</v>
      </c>
      <c r="P177" s="12">
        <v>21</v>
      </c>
      <c r="Q177" s="12">
        <v>19</v>
      </c>
      <c r="R177" s="12">
        <v>18</v>
      </c>
      <c r="S177" s="12">
        <v>16.5</v>
      </c>
      <c r="U177" s="12">
        <v>175</v>
      </c>
    </row>
    <row r="178" spans="1:21">
      <c r="A178" s="12">
        <v>176</v>
      </c>
      <c r="B178" s="12">
        <v>1006</v>
      </c>
      <c r="C178" s="12">
        <v>754</v>
      </c>
      <c r="D178" s="12">
        <v>503</v>
      </c>
      <c r="E178" s="12">
        <v>251.5</v>
      </c>
      <c r="F178" s="12">
        <v>126</v>
      </c>
      <c r="G178" s="12">
        <v>84</v>
      </c>
      <c r="H178" s="12">
        <v>63</v>
      </c>
      <c r="I178" s="12">
        <v>50</v>
      </c>
      <c r="J178" s="12">
        <v>42</v>
      </c>
      <c r="K178" s="12">
        <v>36</v>
      </c>
      <c r="L178" s="12">
        <v>31.5</v>
      </c>
      <c r="M178" s="12">
        <v>28</v>
      </c>
      <c r="N178" s="12">
        <v>25</v>
      </c>
      <c r="O178" s="12">
        <v>23</v>
      </c>
      <c r="P178" s="12">
        <v>21</v>
      </c>
      <c r="Q178" s="12">
        <v>19.5</v>
      </c>
      <c r="R178" s="12">
        <v>18</v>
      </c>
      <c r="S178" s="12">
        <v>17</v>
      </c>
      <c r="U178" s="12">
        <v>176</v>
      </c>
    </row>
    <row r="179" spans="1:21">
      <c r="A179" s="12">
        <v>177</v>
      </c>
      <c r="B179" s="12">
        <v>1011.5</v>
      </c>
      <c r="C179" s="12">
        <v>758.5</v>
      </c>
      <c r="D179" s="12">
        <v>506</v>
      </c>
      <c r="E179" s="12">
        <v>253</v>
      </c>
      <c r="F179" s="12">
        <v>126.5</v>
      </c>
      <c r="G179" s="12">
        <v>84</v>
      </c>
      <c r="H179" s="12">
        <v>63</v>
      </c>
      <c r="I179" s="12">
        <v>50.5</v>
      </c>
      <c r="J179" s="12">
        <v>42</v>
      </c>
      <c r="K179" s="12">
        <v>36</v>
      </c>
      <c r="L179" s="12">
        <v>31.5</v>
      </c>
      <c r="M179" s="12">
        <v>28</v>
      </c>
      <c r="N179" s="12">
        <v>25</v>
      </c>
      <c r="O179" s="12">
        <v>23</v>
      </c>
      <c r="P179" s="12">
        <v>21</v>
      </c>
      <c r="Q179" s="12">
        <v>19.5</v>
      </c>
      <c r="R179" s="12">
        <v>18</v>
      </c>
      <c r="S179" s="12">
        <v>17</v>
      </c>
      <c r="U179" s="12">
        <v>177</v>
      </c>
    </row>
    <row r="180" spans="1:21">
      <c r="A180" s="12">
        <v>178</v>
      </c>
      <c r="B180" s="12">
        <v>1017</v>
      </c>
      <c r="C180" s="12">
        <v>763</v>
      </c>
      <c r="D180" s="12">
        <v>508.5</v>
      </c>
      <c r="E180" s="12">
        <v>254</v>
      </c>
      <c r="F180" s="12">
        <v>127</v>
      </c>
      <c r="G180" s="12">
        <v>85</v>
      </c>
      <c r="H180" s="12">
        <v>63.5</v>
      </c>
      <c r="I180" s="12">
        <v>51</v>
      </c>
      <c r="J180" s="12">
        <v>42.5</v>
      </c>
      <c r="K180" s="12">
        <v>36.5</v>
      </c>
      <c r="L180" s="12">
        <v>32</v>
      </c>
      <c r="M180" s="12">
        <v>28</v>
      </c>
      <c r="N180" s="12">
        <v>25.5</v>
      </c>
      <c r="O180" s="12">
        <v>23</v>
      </c>
      <c r="P180" s="12">
        <v>21</v>
      </c>
      <c r="Q180" s="12">
        <v>19.5</v>
      </c>
      <c r="R180" s="12">
        <v>18</v>
      </c>
      <c r="S180" s="12">
        <v>17</v>
      </c>
      <c r="U180" s="12">
        <v>178</v>
      </c>
    </row>
    <row r="181" spans="1:21">
      <c r="A181" s="12">
        <v>179</v>
      </c>
      <c r="B181" s="12">
        <v>1023</v>
      </c>
      <c r="C181" s="12">
        <v>767</v>
      </c>
      <c r="D181" s="12">
        <v>511.5</v>
      </c>
      <c r="E181" s="12">
        <v>256</v>
      </c>
      <c r="F181" s="12">
        <v>128</v>
      </c>
      <c r="G181" s="12">
        <v>85</v>
      </c>
      <c r="H181" s="12">
        <v>64</v>
      </c>
      <c r="I181" s="12">
        <v>51</v>
      </c>
      <c r="J181" s="12">
        <v>42.5</v>
      </c>
      <c r="K181" s="12">
        <v>36.5</v>
      </c>
      <c r="L181" s="12">
        <v>32</v>
      </c>
      <c r="M181" s="12">
        <v>28.5</v>
      </c>
      <c r="N181" s="12">
        <v>25.5</v>
      </c>
      <c r="O181" s="12">
        <v>23</v>
      </c>
      <c r="P181" s="12">
        <v>21.5</v>
      </c>
      <c r="Q181" s="12">
        <v>19.5</v>
      </c>
      <c r="R181" s="12">
        <v>18</v>
      </c>
      <c r="S181" s="12">
        <v>17</v>
      </c>
      <c r="U181" s="12">
        <v>179</v>
      </c>
    </row>
    <row r="182" spans="1:21">
      <c r="A182" s="12">
        <v>180</v>
      </c>
      <c r="B182" s="12">
        <v>1028.5</v>
      </c>
      <c r="C182" s="12">
        <v>771.5</v>
      </c>
      <c r="D182" s="12">
        <v>514</v>
      </c>
      <c r="E182" s="12">
        <v>257</v>
      </c>
      <c r="F182" s="12">
        <v>128.5</v>
      </c>
      <c r="G182" s="12">
        <v>86</v>
      </c>
      <c r="H182" s="12">
        <v>64</v>
      </c>
      <c r="I182" s="12">
        <v>51.5</v>
      </c>
      <c r="J182" s="12">
        <v>43</v>
      </c>
      <c r="K182" s="12">
        <v>37</v>
      </c>
      <c r="L182" s="12">
        <v>32</v>
      </c>
      <c r="M182" s="12">
        <v>28.5</v>
      </c>
      <c r="N182" s="12">
        <v>26</v>
      </c>
      <c r="O182" s="12">
        <v>23.5</v>
      </c>
      <c r="P182" s="12">
        <v>21.5</v>
      </c>
      <c r="Q182" s="12">
        <v>20</v>
      </c>
      <c r="R182" s="12">
        <v>18.5</v>
      </c>
      <c r="S182" s="12">
        <v>17</v>
      </c>
      <c r="U182" s="12">
        <v>180</v>
      </c>
    </row>
    <row r="183" spans="1:21">
      <c r="A183" s="12">
        <v>181</v>
      </c>
      <c r="B183" s="12">
        <v>1034</v>
      </c>
      <c r="C183" s="12">
        <v>776</v>
      </c>
      <c r="D183" s="12">
        <v>517</v>
      </c>
      <c r="E183" s="12">
        <v>258.5</v>
      </c>
      <c r="F183" s="12">
        <v>129</v>
      </c>
      <c r="G183" s="12">
        <v>86</v>
      </c>
      <c r="H183" s="12">
        <v>64.5</v>
      </c>
      <c r="I183" s="12">
        <v>52</v>
      </c>
      <c r="J183" s="12">
        <v>43</v>
      </c>
      <c r="K183" s="12">
        <v>37</v>
      </c>
      <c r="L183" s="12">
        <v>32.5</v>
      </c>
      <c r="M183" s="12">
        <v>29</v>
      </c>
      <c r="N183" s="12">
        <v>26</v>
      </c>
      <c r="O183" s="12">
        <v>23.5</v>
      </c>
      <c r="P183" s="12">
        <v>21.5</v>
      </c>
      <c r="Q183" s="12">
        <v>20</v>
      </c>
      <c r="R183" s="12">
        <v>18.5</v>
      </c>
      <c r="S183" s="12">
        <v>17</v>
      </c>
      <c r="U183" s="12">
        <v>181</v>
      </c>
    </row>
    <row r="184" spans="1:21">
      <c r="A184" s="12">
        <v>182</v>
      </c>
      <c r="B184" s="12">
        <v>1040</v>
      </c>
      <c r="C184" s="12">
        <v>780</v>
      </c>
      <c r="D184" s="12">
        <v>520</v>
      </c>
      <c r="E184" s="12">
        <v>260</v>
      </c>
      <c r="F184" s="12">
        <v>130</v>
      </c>
      <c r="G184" s="12">
        <v>86.5</v>
      </c>
      <c r="H184" s="12">
        <v>65</v>
      </c>
      <c r="I184" s="12">
        <v>52</v>
      </c>
      <c r="J184" s="12">
        <v>43.5</v>
      </c>
      <c r="K184" s="12">
        <v>37</v>
      </c>
      <c r="L184" s="12">
        <v>32.5</v>
      </c>
      <c r="M184" s="12">
        <v>29</v>
      </c>
      <c r="N184" s="12">
        <v>26</v>
      </c>
      <c r="O184" s="12">
        <v>23.5</v>
      </c>
      <c r="P184" s="12">
        <v>21.5</v>
      </c>
      <c r="Q184" s="12">
        <v>20</v>
      </c>
      <c r="R184" s="12">
        <v>18.5</v>
      </c>
      <c r="S184" s="12">
        <v>17.5</v>
      </c>
      <c r="U184" s="12">
        <v>182</v>
      </c>
    </row>
    <row r="185" spans="1:21">
      <c r="A185" s="12">
        <v>183</v>
      </c>
      <c r="B185" s="12">
        <v>1046</v>
      </c>
      <c r="C185" s="12">
        <v>784</v>
      </c>
      <c r="D185" s="12">
        <v>523</v>
      </c>
      <c r="E185" s="12">
        <v>261.5</v>
      </c>
      <c r="F185" s="12">
        <v>131</v>
      </c>
      <c r="G185" s="12">
        <v>87</v>
      </c>
      <c r="H185" s="12">
        <v>65.5</v>
      </c>
      <c r="I185" s="12">
        <v>52</v>
      </c>
      <c r="J185" s="12">
        <v>43.5</v>
      </c>
      <c r="K185" s="12">
        <v>37.5</v>
      </c>
      <c r="L185" s="12">
        <v>32.5</v>
      </c>
      <c r="M185" s="12">
        <v>29</v>
      </c>
      <c r="N185" s="12">
        <v>26</v>
      </c>
      <c r="O185" s="12">
        <v>24</v>
      </c>
      <c r="P185" s="12">
        <v>22</v>
      </c>
      <c r="Q185" s="12">
        <v>20</v>
      </c>
      <c r="R185" s="12">
        <v>18.5</v>
      </c>
      <c r="S185" s="12">
        <v>17.5</v>
      </c>
      <c r="U185" s="12">
        <v>183</v>
      </c>
    </row>
    <row r="186" spans="1:21">
      <c r="A186" s="12">
        <v>184</v>
      </c>
      <c r="B186" s="12">
        <v>1051.5</v>
      </c>
      <c r="C186" s="12">
        <v>788.5</v>
      </c>
      <c r="D186" s="12">
        <v>526</v>
      </c>
      <c r="E186" s="12">
        <v>263</v>
      </c>
      <c r="F186" s="12">
        <v>131.5</v>
      </c>
      <c r="G186" s="12">
        <v>87.5</v>
      </c>
      <c r="H186" s="12">
        <v>66</v>
      </c>
      <c r="I186" s="12">
        <v>52.5</v>
      </c>
      <c r="J186" s="12">
        <v>44</v>
      </c>
      <c r="K186" s="12">
        <v>37.5</v>
      </c>
      <c r="L186" s="12">
        <v>33</v>
      </c>
      <c r="M186" s="12">
        <v>29</v>
      </c>
      <c r="N186" s="12">
        <v>26</v>
      </c>
      <c r="O186" s="12">
        <v>24</v>
      </c>
      <c r="P186" s="12">
        <v>22</v>
      </c>
      <c r="Q186" s="12">
        <v>20</v>
      </c>
      <c r="R186" s="12">
        <v>19</v>
      </c>
      <c r="S186" s="12">
        <v>17.5</v>
      </c>
      <c r="U186" s="12">
        <v>184</v>
      </c>
    </row>
    <row r="187" spans="1:21">
      <c r="A187" s="12">
        <v>185</v>
      </c>
      <c r="B187" s="12">
        <v>1057</v>
      </c>
      <c r="C187" s="12">
        <v>793</v>
      </c>
      <c r="D187" s="12">
        <v>528.5</v>
      </c>
      <c r="E187" s="12">
        <v>264</v>
      </c>
      <c r="F187" s="12">
        <v>132</v>
      </c>
      <c r="G187" s="12">
        <v>88</v>
      </c>
      <c r="H187" s="12">
        <v>66</v>
      </c>
      <c r="I187" s="12">
        <v>53</v>
      </c>
      <c r="J187" s="12">
        <v>44</v>
      </c>
      <c r="K187" s="12">
        <v>38</v>
      </c>
      <c r="L187" s="12">
        <v>33</v>
      </c>
      <c r="M187" s="12">
        <v>29.5</v>
      </c>
      <c r="N187" s="12">
        <v>26.5</v>
      </c>
      <c r="O187" s="12">
        <v>24</v>
      </c>
      <c r="P187" s="12">
        <v>22</v>
      </c>
      <c r="Q187" s="12">
        <v>20.5</v>
      </c>
      <c r="R187" s="12">
        <v>19</v>
      </c>
      <c r="S187" s="12">
        <v>17.5</v>
      </c>
      <c r="U187" s="12">
        <v>185</v>
      </c>
    </row>
    <row r="188" spans="1:21">
      <c r="A188" s="12">
        <v>186</v>
      </c>
      <c r="B188" s="12">
        <v>1063</v>
      </c>
      <c r="C188" s="12">
        <v>797</v>
      </c>
      <c r="D188" s="12">
        <v>531.5</v>
      </c>
      <c r="E188" s="12">
        <v>266</v>
      </c>
      <c r="F188" s="12">
        <v>133</v>
      </c>
      <c r="G188" s="12">
        <v>88.5</v>
      </c>
      <c r="H188" s="12">
        <v>66.5</v>
      </c>
      <c r="I188" s="12">
        <v>53</v>
      </c>
      <c r="J188" s="12">
        <v>44</v>
      </c>
      <c r="K188" s="12">
        <v>38</v>
      </c>
      <c r="L188" s="12">
        <v>33</v>
      </c>
      <c r="M188" s="12">
        <v>29.5</v>
      </c>
      <c r="N188" s="12">
        <v>26.5</v>
      </c>
      <c r="O188" s="12">
        <v>24</v>
      </c>
      <c r="P188" s="12">
        <v>22</v>
      </c>
      <c r="Q188" s="12">
        <v>20.5</v>
      </c>
      <c r="R188" s="12">
        <v>19</v>
      </c>
      <c r="S188" s="12">
        <v>18</v>
      </c>
      <c r="U188" s="12">
        <v>186</v>
      </c>
    </row>
    <row r="189" spans="1:21">
      <c r="A189" s="12">
        <v>187</v>
      </c>
      <c r="B189" s="12">
        <v>1068.5</v>
      </c>
      <c r="C189" s="12">
        <v>801.5</v>
      </c>
      <c r="D189" s="12">
        <v>534</v>
      </c>
      <c r="E189" s="12">
        <v>267</v>
      </c>
      <c r="F189" s="12">
        <v>133.5</v>
      </c>
      <c r="G189" s="12">
        <v>89</v>
      </c>
      <c r="H189" s="12">
        <v>67</v>
      </c>
      <c r="I189" s="12">
        <v>53.5</v>
      </c>
      <c r="J189" s="12">
        <v>44.5</v>
      </c>
      <c r="K189" s="12">
        <v>38</v>
      </c>
      <c r="L189" s="12">
        <v>33.5</v>
      </c>
      <c r="M189" s="12">
        <v>29.5</v>
      </c>
      <c r="N189" s="12">
        <v>27</v>
      </c>
      <c r="O189" s="12">
        <v>24</v>
      </c>
      <c r="P189" s="12">
        <v>22</v>
      </c>
      <c r="Q189" s="12">
        <v>20.5</v>
      </c>
      <c r="R189" s="12">
        <v>19</v>
      </c>
      <c r="S189" s="12">
        <v>18</v>
      </c>
      <c r="U189" s="12">
        <v>187</v>
      </c>
    </row>
    <row r="190" spans="1:21">
      <c r="A190" s="12">
        <v>188</v>
      </c>
      <c r="B190" s="12">
        <v>1074</v>
      </c>
      <c r="C190" s="12">
        <v>806</v>
      </c>
      <c r="D190" s="12">
        <v>537</v>
      </c>
      <c r="E190" s="12">
        <v>268.5</v>
      </c>
      <c r="F190" s="12">
        <v>134</v>
      </c>
      <c r="G190" s="12">
        <v>89.5</v>
      </c>
      <c r="H190" s="12">
        <v>67</v>
      </c>
      <c r="I190" s="12">
        <v>54</v>
      </c>
      <c r="J190" s="12">
        <v>45</v>
      </c>
      <c r="K190" s="12">
        <v>38.5</v>
      </c>
      <c r="L190" s="12">
        <v>33.5</v>
      </c>
      <c r="M190" s="12">
        <v>30</v>
      </c>
      <c r="N190" s="12">
        <v>27</v>
      </c>
      <c r="O190" s="12">
        <v>24.5</v>
      </c>
      <c r="P190" s="12">
        <v>22.5</v>
      </c>
      <c r="Q190" s="12">
        <v>20.5</v>
      </c>
      <c r="R190" s="12">
        <v>19</v>
      </c>
      <c r="S190" s="12">
        <v>18</v>
      </c>
      <c r="U190" s="12">
        <v>188</v>
      </c>
    </row>
    <row r="191" spans="1:21">
      <c r="A191" s="12">
        <v>189</v>
      </c>
      <c r="B191" s="12">
        <v>1080</v>
      </c>
      <c r="C191" s="12">
        <v>810</v>
      </c>
      <c r="D191" s="12">
        <v>540</v>
      </c>
      <c r="E191" s="12">
        <v>270</v>
      </c>
      <c r="F191" s="12">
        <v>135</v>
      </c>
      <c r="G191" s="12">
        <v>90</v>
      </c>
      <c r="H191" s="12">
        <v>67.5</v>
      </c>
      <c r="I191" s="12">
        <v>54</v>
      </c>
      <c r="J191" s="12">
        <v>45</v>
      </c>
      <c r="K191" s="12">
        <v>38.5</v>
      </c>
      <c r="L191" s="12">
        <v>34</v>
      </c>
      <c r="M191" s="12">
        <v>30</v>
      </c>
      <c r="N191" s="12">
        <v>27</v>
      </c>
      <c r="O191" s="12">
        <v>24.5</v>
      </c>
      <c r="P191" s="12">
        <v>22.5</v>
      </c>
      <c r="Q191" s="12">
        <v>21</v>
      </c>
      <c r="R191" s="12">
        <v>19</v>
      </c>
      <c r="S191" s="12">
        <v>18</v>
      </c>
      <c r="U191" s="12">
        <v>189</v>
      </c>
    </row>
    <row r="192" spans="1:21">
      <c r="A192" s="12">
        <v>190</v>
      </c>
      <c r="B192" s="12">
        <v>1086</v>
      </c>
      <c r="C192" s="12">
        <v>814</v>
      </c>
      <c r="D192" s="12">
        <v>543</v>
      </c>
      <c r="E192" s="12">
        <v>271.5</v>
      </c>
      <c r="F192" s="12">
        <v>136</v>
      </c>
      <c r="G192" s="12">
        <v>90.5</v>
      </c>
      <c r="H192" s="12">
        <v>68</v>
      </c>
      <c r="I192" s="12">
        <v>54</v>
      </c>
      <c r="J192" s="12">
        <v>45</v>
      </c>
      <c r="K192" s="12">
        <v>39</v>
      </c>
      <c r="L192" s="12">
        <v>34</v>
      </c>
      <c r="M192" s="12">
        <v>30</v>
      </c>
      <c r="N192" s="12">
        <v>27</v>
      </c>
      <c r="O192" s="12">
        <v>24.5</v>
      </c>
      <c r="P192" s="12">
        <v>22.5</v>
      </c>
      <c r="Q192" s="12">
        <v>21</v>
      </c>
      <c r="R192" s="12">
        <v>19.5</v>
      </c>
      <c r="S192" s="12">
        <v>18</v>
      </c>
      <c r="U192" s="12">
        <v>190</v>
      </c>
    </row>
    <row r="193" spans="1:21">
      <c r="A193" s="12">
        <v>191</v>
      </c>
      <c r="B193" s="12">
        <v>1091.5</v>
      </c>
      <c r="C193" s="12">
        <v>818.5</v>
      </c>
      <c r="D193" s="12">
        <v>546</v>
      </c>
      <c r="E193" s="12">
        <v>273</v>
      </c>
      <c r="F193" s="12">
        <v>136.5</v>
      </c>
      <c r="G193" s="12">
        <v>91</v>
      </c>
      <c r="H193" s="12">
        <v>68</v>
      </c>
      <c r="I193" s="12">
        <v>54.5</v>
      </c>
      <c r="J193" s="12">
        <v>45.5</v>
      </c>
      <c r="K193" s="12">
        <v>39</v>
      </c>
      <c r="L193" s="12">
        <v>34</v>
      </c>
      <c r="M193" s="12">
        <v>30.5</v>
      </c>
      <c r="N193" s="12">
        <v>27</v>
      </c>
      <c r="O193" s="12">
        <v>25</v>
      </c>
      <c r="P193" s="12">
        <v>23</v>
      </c>
      <c r="Q193" s="12">
        <v>21</v>
      </c>
      <c r="R193" s="12">
        <v>19.5</v>
      </c>
      <c r="S193" s="12">
        <v>18</v>
      </c>
      <c r="U193" s="12">
        <v>191</v>
      </c>
    </row>
    <row r="194" spans="1:21">
      <c r="A194" s="12">
        <v>192</v>
      </c>
      <c r="B194" s="12">
        <v>1097</v>
      </c>
      <c r="C194" s="12">
        <v>823</v>
      </c>
      <c r="D194" s="12">
        <v>548.5</v>
      </c>
      <c r="E194" s="12">
        <v>274</v>
      </c>
      <c r="F194" s="12">
        <v>137</v>
      </c>
      <c r="G194" s="12">
        <v>91.5</v>
      </c>
      <c r="H194" s="12">
        <v>68.5</v>
      </c>
      <c r="I194" s="12">
        <v>55</v>
      </c>
      <c r="J194" s="12">
        <v>46</v>
      </c>
      <c r="K194" s="12">
        <v>39</v>
      </c>
      <c r="L194" s="12">
        <v>34</v>
      </c>
      <c r="M194" s="12">
        <v>30.5</v>
      </c>
      <c r="N194" s="12">
        <v>27.5</v>
      </c>
      <c r="O194" s="12">
        <v>25</v>
      </c>
      <c r="P194" s="12">
        <v>23</v>
      </c>
      <c r="Q194" s="12">
        <v>21</v>
      </c>
      <c r="R194" s="12">
        <v>19.5</v>
      </c>
      <c r="S194" s="12">
        <v>18</v>
      </c>
      <c r="U194" s="12">
        <v>192</v>
      </c>
    </row>
    <row r="195" spans="1:21">
      <c r="A195" s="12">
        <v>193</v>
      </c>
      <c r="B195" s="12">
        <v>1103</v>
      </c>
      <c r="C195" s="12">
        <v>827</v>
      </c>
      <c r="D195" s="12">
        <v>551.5</v>
      </c>
      <c r="E195" s="12">
        <v>276</v>
      </c>
      <c r="F195" s="12">
        <v>138</v>
      </c>
      <c r="G195" s="12">
        <v>92</v>
      </c>
      <c r="H195" s="12">
        <v>69</v>
      </c>
      <c r="I195" s="12">
        <v>55</v>
      </c>
      <c r="J195" s="12">
        <v>46</v>
      </c>
      <c r="K195" s="12">
        <v>39.5</v>
      </c>
      <c r="L195" s="12">
        <v>34.5</v>
      </c>
      <c r="M195" s="12">
        <v>30.5</v>
      </c>
      <c r="N195" s="12">
        <v>27.5</v>
      </c>
      <c r="O195" s="12">
        <v>25</v>
      </c>
      <c r="P195" s="12">
        <v>23</v>
      </c>
      <c r="Q195" s="12">
        <v>21</v>
      </c>
      <c r="R195" s="12">
        <v>19.5</v>
      </c>
      <c r="S195" s="12">
        <v>18.5</v>
      </c>
      <c r="U195" s="12">
        <v>193</v>
      </c>
    </row>
    <row r="196" spans="1:21">
      <c r="A196" s="12">
        <v>194</v>
      </c>
      <c r="B196" s="12">
        <v>1108.5</v>
      </c>
      <c r="C196" s="12">
        <v>831.5</v>
      </c>
      <c r="D196" s="12">
        <v>554</v>
      </c>
      <c r="E196" s="12">
        <v>277</v>
      </c>
      <c r="F196" s="12">
        <v>138.5</v>
      </c>
      <c r="G196" s="12">
        <v>92.5</v>
      </c>
      <c r="H196" s="12">
        <v>69</v>
      </c>
      <c r="I196" s="12">
        <v>55.5</v>
      </c>
      <c r="J196" s="12">
        <v>46</v>
      </c>
      <c r="K196" s="12">
        <v>39.5</v>
      </c>
      <c r="L196" s="12">
        <v>34.5</v>
      </c>
      <c r="M196" s="12">
        <v>31</v>
      </c>
      <c r="N196" s="12">
        <v>28</v>
      </c>
      <c r="O196" s="12">
        <v>25</v>
      </c>
      <c r="P196" s="12">
        <v>23</v>
      </c>
      <c r="Q196" s="12">
        <v>21.5</v>
      </c>
      <c r="R196" s="12">
        <v>20</v>
      </c>
      <c r="S196" s="12">
        <v>18.5</v>
      </c>
      <c r="U196" s="12">
        <v>194</v>
      </c>
    </row>
    <row r="197" spans="1:21">
      <c r="A197" s="12">
        <v>195</v>
      </c>
      <c r="B197" s="12">
        <v>1114</v>
      </c>
      <c r="C197" s="12">
        <v>836</v>
      </c>
      <c r="D197" s="12">
        <v>557</v>
      </c>
      <c r="E197" s="12">
        <v>278.5</v>
      </c>
      <c r="F197" s="12">
        <v>139</v>
      </c>
      <c r="G197" s="12">
        <v>93</v>
      </c>
      <c r="H197" s="12">
        <v>69.5</v>
      </c>
      <c r="I197" s="12">
        <v>56</v>
      </c>
      <c r="J197" s="12">
        <v>46.5</v>
      </c>
      <c r="K197" s="12">
        <v>40</v>
      </c>
      <c r="L197" s="12">
        <v>35</v>
      </c>
      <c r="M197" s="12">
        <v>31</v>
      </c>
      <c r="N197" s="12">
        <v>28</v>
      </c>
      <c r="O197" s="12">
        <v>25.5</v>
      </c>
      <c r="P197" s="12">
        <v>23</v>
      </c>
      <c r="Q197" s="12">
        <v>21.5</v>
      </c>
      <c r="R197" s="12">
        <v>20</v>
      </c>
      <c r="S197" s="12">
        <v>18.5</v>
      </c>
      <c r="U197" s="12">
        <v>195</v>
      </c>
    </row>
    <row r="198" spans="1:21">
      <c r="A198" s="12">
        <v>196</v>
      </c>
      <c r="B198" s="12">
        <v>1120</v>
      </c>
      <c r="C198" s="12">
        <v>840</v>
      </c>
      <c r="D198" s="12">
        <v>560</v>
      </c>
      <c r="E198" s="12">
        <v>280</v>
      </c>
      <c r="F198" s="12">
        <v>140</v>
      </c>
      <c r="G198" s="12">
        <v>93.5</v>
      </c>
      <c r="H198" s="12">
        <v>70</v>
      </c>
      <c r="I198" s="12">
        <v>56</v>
      </c>
      <c r="J198" s="12">
        <v>46.5</v>
      </c>
      <c r="K198" s="12">
        <v>40</v>
      </c>
      <c r="L198" s="12">
        <v>35</v>
      </c>
      <c r="M198" s="12">
        <v>31</v>
      </c>
      <c r="N198" s="12">
        <v>28</v>
      </c>
      <c r="O198" s="12">
        <v>25.5</v>
      </c>
      <c r="P198" s="12">
        <v>23.5</v>
      </c>
      <c r="Q198" s="12">
        <v>21.5</v>
      </c>
      <c r="R198" s="12">
        <v>20</v>
      </c>
      <c r="S198" s="12">
        <v>18.5</v>
      </c>
      <c r="U198" s="12">
        <v>196</v>
      </c>
    </row>
    <row r="199" spans="1:21">
      <c r="A199" s="12">
        <v>197</v>
      </c>
      <c r="B199" s="12">
        <v>1126</v>
      </c>
      <c r="C199" s="12">
        <v>844</v>
      </c>
      <c r="D199" s="12">
        <v>563</v>
      </c>
      <c r="E199" s="12">
        <v>281.5</v>
      </c>
      <c r="F199" s="12">
        <v>141</v>
      </c>
      <c r="G199" s="12">
        <v>94</v>
      </c>
      <c r="H199" s="12">
        <v>70.5</v>
      </c>
      <c r="I199" s="12">
        <v>56</v>
      </c>
      <c r="J199" s="12">
        <v>47</v>
      </c>
      <c r="K199" s="12">
        <v>40</v>
      </c>
      <c r="L199" s="12">
        <v>35</v>
      </c>
      <c r="M199" s="12">
        <v>31</v>
      </c>
      <c r="N199" s="12">
        <v>28</v>
      </c>
      <c r="O199" s="12">
        <v>25.5</v>
      </c>
      <c r="P199" s="12">
        <v>23.5</v>
      </c>
      <c r="Q199" s="12">
        <v>21.5</v>
      </c>
      <c r="R199" s="12">
        <v>20</v>
      </c>
      <c r="S199" s="12">
        <v>19</v>
      </c>
      <c r="U199" s="12">
        <v>197</v>
      </c>
    </row>
    <row r="200" spans="1:21">
      <c r="A200" s="12">
        <v>198</v>
      </c>
      <c r="B200" s="12">
        <v>1131.5</v>
      </c>
      <c r="C200" s="12">
        <v>848.5</v>
      </c>
      <c r="D200" s="12">
        <v>566</v>
      </c>
      <c r="E200" s="12">
        <v>283</v>
      </c>
      <c r="F200" s="12">
        <v>141.5</v>
      </c>
      <c r="G200" s="12">
        <v>94</v>
      </c>
      <c r="H200" s="12">
        <v>71</v>
      </c>
      <c r="I200" s="12">
        <v>56.5</v>
      </c>
      <c r="J200" s="12">
        <v>47</v>
      </c>
      <c r="K200" s="12">
        <v>40.5</v>
      </c>
      <c r="L200" s="12">
        <v>35.5</v>
      </c>
      <c r="M200" s="12">
        <v>31.5</v>
      </c>
      <c r="N200" s="12">
        <v>28</v>
      </c>
      <c r="O200" s="12">
        <v>26</v>
      </c>
      <c r="P200" s="12">
        <v>23.5</v>
      </c>
      <c r="Q200" s="12">
        <v>22</v>
      </c>
      <c r="R200" s="12">
        <v>20</v>
      </c>
      <c r="S200" s="12">
        <v>19</v>
      </c>
      <c r="U200" s="12">
        <v>198</v>
      </c>
    </row>
    <row r="201" spans="1:21">
      <c r="A201" s="12">
        <v>199</v>
      </c>
      <c r="B201" s="12">
        <v>1137</v>
      </c>
      <c r="C201" s="12">
        <v>853</v>
      </c>
      <c r="D201" s="12">
        <v>568.5</v>
      </c>
      <c r="E201" s="12">
        <v>284</v>
      </c>
      <c r="F201" s="12">
        <v>142</v>
      </c>
      <c r="G201" s="12">
        <v>95</v>
      </c>
      <c r="H201" s="12">
        <v>71</v>
      </c>
      <c r="I201" s="12">
        <v>57</v>
      </c>
      <c r="J201" s="12">
        <v>47.5</v>
      </c>
      <c r="K201" s="12">
        <v>40.5</v>
      </c>
      <c r="L201" s="12">
        <v>35.5</v>
      </c>
      <c r="M201" s="12">
        <v>31.5</v>
      </c>
      <c r="N201" s="12">
        <v>28.5</v>
      </c>
      <c r="O201" s="12">
        <v>26</v>
      </c>
      <c r="P201" s="12">
        <v>23.5</v>
      </c>
      <c r="Q201" s="12">
        <v>22</v>
      </c>
      <c r="R201" s="12">
        <v>20.5</v>
      </c>
      <c r="S201" s="12">
        <v>19</v>
      </c>
      <c r="U201" s="12">
        <v>199</v>
      </c>
    </row>
    <row r="202" spans="1:21">
      <c r="A202" s="12">
        <v>200</v>
      </c>
      <c r="B202" s="12">
        <v>1143</v>
      </c>
      <c r="C202" s="12">
        <v>857</v>
      </c>
      <c r="D202" s="12">
        <v>571.5</v>
      </c>
      <c r="E202" s="12">
        <v>286</v>
      </c>
      <c r="F202" s="12">
        <v>143</v>
      </c>
      <c r="G202" s="12">
        <v>95</v>
      </c>
      <c r="H202" s="12">
        <v>71.5</v>
      </c>
      <c r="I202" s="12">
        <v>57</v>
      </c>
      <c r="J202" s="12">
        <v>47.5</v>
      </c>
      <c r="K202" s="12">
        <v>41</v>
      </c>
      <c r="L202" s="12">
        <v>36</v>
      </c>
      <c r="M202" s="12">
        <v>32</v>
      </c>
      <c r="N202" s="12">
        <v>28.5</v>
      </c>
      <c r="O202" s="12">
        <v>26</v>
      </c>
      <c r="P202" s="12">
        <v>24</v>
      </c>
      <c r="Q202" s="12">
        <v>22</v>
      </c>
      <c r="R202" s="12">
        <v>20.5</v>
      </c>
      <c r="S202" s="12">
        <v>19</v>
      </c>
      <c r="U202" s="12">
        <v>200</v>
      </c>
    </row>
    <row r="203" spans="1:21">
      <c r="A203" s="12">
        <v>201</v>
      </c>
      <c r="B203" s="12">
        <v>1148.5</v>
      </c>
      <c r="C203" s="12">
        <v>861.5</v>
      </c>
      <c r="D203" s="12">
        <v>574</v>
      </c>
      <c r="E203" s="12">
        <v>287</v>
      </c>
      <c r="F203" s="12">
        <v>143.5</v>
      </c>
      <c r="G203" s="12">
        <v>96</v>
      </c>
      <c r="H203" s="12">
        <v>72</v>
      </c>
      <c r="I203" s="12">
        <v>57.5</v>
      </c>
      <c r="J203" s="12">
        <v>48</v>
      </c>
      <c r="K203" s="12">
        <v>41</v>
      </c>
      <c r="L203" s="12">
        <v>36</v>
      </c>
      <c r="M203" s="12">
        <v>32</v>
      </c>
      <c r="N203" s="12">
        <v>29</v>
      </c>
      <c r="O203" s="12">
        <v>26</v>
      </c>
      <c r="P203" s="12">
        <v>24</v>
      </c>
      <c r="Q203" s="12">
        <v>22</v>
      </c>
      <c r="R203" s="12">
        <v>20.5</v>
      </c>
      <c r="S203" s="12">
        <v>19</v>
      </c>
      <c r="U203" s="12">
        <v>201</v>
      </c>
    </row>
    <row r="204" spans="1:21">
      <c r="A204" s="12">
        <v>202</v>
      </c>
      <c r="B204" s="12">
        <v>1154</v>
      </c>
      <c r="C204" s="12">
        <v>866</v>
      </c>
      <c r="D204" s="12">
        <v>577</v>
      </c>
      <c r="E204" s="12">
        <v>288.5</v>
      </c>
      <c r="F204" s="12">
        <v>144</v>
      </c>
      <c r="G204" s="12">
        <v>96</v>
      </c>
      <c r="H204" s="12">
        <v>72</v>
      </c>
      <c r="I204" s="12">
        <v>58</v>
      </c>
      <c r="J204" s="12">
        <v>48</v>
      </c>
      <c r="K204" s="12">
        <v>41</v>
      </c>
      <c r="L204" s="12">
        <v>36</v>
      </c>
      <c r="M204" s="12">
        <v>32</v>
      </c>
      <c r="N204" s="12">
        <v>29</v>
      </c>
      <c r="O204" s="12">
        <v>26</v>
      </c>
      <c r="P204" s="12">
        <v>24</v>
      </c>
      <c r="Q204" s="12">
        <v>22</v>
      </c>
      <c r="R204" s="12">
        <v>20.5</v>
      </c>
      <c r="S204" s="12">
        <v>19</v>
      </c>
      <c r="U204" s="12">
        <v>202</v>
      </c>
    </row>
    <row r="205" spans="1:21">
      <c r="A205" s="12">
        <v>203</v>
      </c>
      <c r="B205" s="12">
        <v>1160</v>
      </c>
      <c r="C205" s="12">
        <v>870</v>
      </c>
      <c r="D205" s="12">
        <v>580</v>
      </c>
      <c r="E205" s="12">
        <v>290</v>
      </c>
      <c r="F205" s="12">
        <v>145</v>
      </c>
      <c r="G205" s="12">
        <v>96.5</v>
      </c>
      <c r="H205" s="12">
        <v>72.5</v>
      </c>
      <c r="I205" s="12">
        <v>58</v>
      </c>
      <c r="J205" s="12">
        <v>48.5</v>
      </c>
      <c r="K205" s="12">
        <v>41.5</v>
      </c>
      <c r="L205" s="12">
        <v>36</v>
      </c>
      <c r="M205" s="12">
        <v>32</v>
      </c>
      <c r="N205" s="12">
        <v>29</v>
      </c>
      <c r="O205" s="12">
        <v>26.5</v>
      </c>
      <c r="P205" s="12">
        <v>24</v>
      </c>
      <c r="Q205" s="12">
        <v>22.5</v>
      </c>
      <c r="R205" s="12">
        <v>21</v>
      </c>
      <c r="S205" s="12">
        <v>19.5</v>
      </c>
      <c r="U205" s="12">
        <v>203</v>
      </c>
    </row>
    <row r="206" spans="1:21">
      <c r="A206" s="12">
        <v>204</v>
      </c>
      <c r="B206" s="12">
        <v>1166</v>
      </c>
      <c r="C206" s="12">
        <v>874</v>
      </c>
      <c r="D206" s="12">
        <v>583</v>
      </c>
      <c r="E206" s="12">
        <v>291.5</v>
      </c>
      <c r="F206" s="12">
        <v>146</v>
      </c>
      <c r="G206" s="12">
        <v>97</v>
      </c>
      <c r="H206" s="12">
        <v>73</v>
      </c>
      <c r="I206" s="12">
        <v>58</v>
      </c>
      <c r="J206" s="12">
        <v>48.5</v>
      </c>
      <c r="K206" s="12">
        <v>41.5</v>
      </c>
      <c r="L206" s="12">
        <v>36.5</v>
      </c>
      <c r="M206" s="12">
        <v>32.5</v>
      </c>
      <c r="N206" s="12">
        <v>29</v>
      </c>
      <c r="O206" s="12">
        <v>26.5</v>
      </c>
      <c r="P206" s="12">
        <v>24</v>
      </c>
      <c r="Q206" s="12">
        <v>22.5</v>
      </c>
      <c r="R206" s="12">
        <v>21</v>
      </c>
      <c r="S206" s="12">
        <v>19.5</v>
      </c>
      <c r="U206" s="12">
        <v>204</v>
      </c>
    </row>
    <row r="207" spans="1:21">
      <c r="A207" s="12">
        <v>205</v>
      </c>
      <c r="B207" s="12">
        <v>1171.5</v>
      </c>
      <c r="C207" s="12">
        <v>878.5</v>
      </c>
      <c r="D207" s="12">
        <v>586</v>
      </c>
      <c r="E207" s="12">
        <v>293</v>
      </c>
      <c r="F207" s="12">
        <v>146.5</v>
      </c>
      <c r="G207" s="12">
        <v>97.5</v>
      </c>
      <c r="H207" s="12">
        <v>73</v>
      </c>
      <c r="I207" s="12">
        <v>58.5</v>
      </c>
      <c r="J207" s="12">
        <v>49</v>
      </c>
      <c r="K207" s="12">
        <v>42</v>
      </c>
      <c r="L207" s="12">
        <v>36.5</v>
      </c>
      <c r="M207" s="12">
        <v>32.5</v>
      </c>
      <c r="N207" s="12">
        <v>29</v>
      </c>
      <c r="O207" s="12">
        <v>26.5</v>
      </c>
      <c r="P207" s="12">
        <v>24.5</v>
      </c>
      <c r="Q207" s="12">
        <v>22.5</v>
      </c>
      <c r="R207" s="12">
        <v>21</v>
      </c>
      <c r="S207" s="12">
        <v>19.5</v>
      </c>
      <c r="U207" s="12">
        <v>205</v>
      </c>
    </row>
    <row r="208" spans="1:21">
      <c r="A208" s="12">
        <v>206</v>
      </c>
      <c r="B208" s="12">
        <v>1177</v>
      </c>
      <c r="C208" s="12">
        <v>883</v>
      </c>
      <c r="D208" s="12">
        <v>588.5</v>
      </c>
      <c r="E208" s="12">
        <v>294</v>
      </c>
      <c r="F208" s="12">
        <v>147</v>
      </c>
      <c r="G208" s="12">
        <v>98</v>
      </c>
      <c r="H208" s="12">
        <v>73.5</v>
      </c>
      <c r="I208" s="12">
        <v>59</v>
      </c>
      <c r="J208" s="12">
        <v>49</v>
      </c>
      <c r="K208" s="12">
        <v>42</v>
      </c>
      <c r="L208" s="12">
        <v>37</v>
      </c>
      <c r="M208" s="12">
        <v>32.5</v>
      </c>
      <c r="N208" s="12">
        <v>29.5</v>
      </c>
      <c r="O208" s="12">
        <v>27</v>
      </c>
      <c r="P208" s="12">
        <v>24.5</v>
      </c>
      <c r="Q208" s="12">
        <v>22.5</v>
      </c>
      <c r="R208" s="12">
        <v>21</v>
      </c>
      <c r="S208" s="12">
        <v>19.5</v>
      </c>
      <c r="U208" s="12">
        <v>206</v>
      </c>
    </row>
    <row r="209" spans="1:21">
      <c r="A209" s="12">
        <v>207</v>
      </c>
      <c r="B209" s="12">
        <v>1183</v>
      </c>
      <c r="C209" s="12">
        <v>887</v>
      </c>
      <c r="D209" s="12">
        <v>591.5</v>
      </c>
      <c r="E209" s="12">
        <v>296</v>
      </c>
      <c r="F209" s="12">
        <v>148</v>
      </c>
      <c r="G209" s="12">
        <v>98.5</v>
      </c>
      <c r="H209" s="12">
        <v>74</v>
      </c>
      <c r="I209" s="12">
        <v>59</v>
      </c>
      <c r="J209" s="12">
        <v>49</v>
      </c>
      <c r="K209" s="12">
        <v>42</v>
      </c>
      <c r="L209" s="12">
        <v>37</v>
      </c>
      <c r="M209" s="12">
        <v>33</v>
      </c>
      <c r="N209" s="12">
        <v>29.5</v>
      </c>
      <c r="O209" s="12">
        <v>27</v>
      </c>
      <c r="P209" s="12">
        <v>24.5</v>
      </c>
      <c r="Q209" s="12">
        <v>23</v>
      </c>
      <c r="R209" s="12">
        <v>21</v>
      </c>
      <c r="S209" s="12">
        <v>20</v>
      </c>
      <c r="U209" s="12">
        <v>207</v>
      </c>
    </row>
    <row r="210" spans="1:21">
      <c r="A210" s="12">
        <v>208</v>
      </c>
      <c r="B210" s="12">
        <v>1188.5</v>
      </c>
      <c r="C210" s="12">
        <v>891.5</v>
      </c>
      <c r="D210" s="12">
        <v>594</v>
      </c>
      <c r="E210" s="12">
        <v>297</v>
      </c>
      <c r="F210" s="12">
        <v>148.5</v>
      </c>
      <c r="G210" s="12">
        <v>99</v>
      </c>
      <c r="H210" s="12">
        <v>74</v>
      </c>
      <c r="I210" s="12">
        <v>59.5</v>
      </c>
      <c r="J210" s="12">
        <v>49.5</v>
      </c>
      <c r="K210" s="12">
        <v>42.5</v>
      </c>
      <c r="L210" s="12">
        <v>37</v>
      </c>
      <c r="M210" s="12">
        <v>33</v>
      </c>
      <c r="N210" s="12">
        <v>30</v>
      </c>
      <c r="O210" s="12">
        <v>27</v>
      </c>
      <c r="P210" s="12">
        <v>25</v>
      </c>
      <c r="Q210" s="12">
        <v>23</v>
      </c>
      <c r="R210" s="12">
        <v>21</v>
      </c>
      <c r="S210" s="12">
        <v>20</v>
      </c>
      <c r="U210" s="12">
        <v>208</v>
      </c>
    </row>
    <row r="211" spans="1:21">
      <c r="A211" s="12">
        <v>209</v>
      </c>
      <c r="B211" s="12">
        <v>1194</v>
      </c>
      <c r="C211" s="12">
        <v>896</v>
      </c>
      <c r="D211" s="12">
        <v>597</v>
      </c>
      <c r="E211" s="12">
        <v>298.5</v>
      </c>
      <c r="F211" s="12">
        <v>149</v>
      </c>
      <c r="G211" s="12">
        <v>99.5</v>
      </c>
      <c r="H211" s="12">
        <v>74.5</v>
      </c>
      <c r="I211" s="12">
        <v>60</v>
      </c>
      <c r="J211" s="12">
        <v>50</v>
      </c>
      <c r="K211" s="12">
        <v>42.5</v>
      </c>
      <c r="L211" s="12">
        <v>37.5</v>
      </c>
      <c r="M211" s="12">
        <v>33</v>
      </c>
      <c r="N211" s="12">
        <v>30</v>
      </c>
      <c r="O211" s="12">
        <v>27</v>
      </c>
      <c r="P211" s="12">
        <v>25</v>
      </c>
      <c r="Q211" s="12">
        <v>23</v>
      </c>
      <c r="R211" s="12">
        <v>21.5</v>
      </c>
      <c r="S211" s="12">
        <v>20</v>
      </c>
      <c r="U211" s="12">
        <v>209</v>
      </c>
    </row>
    <row r="212" spans="1:21">
      <c r="A212" s="12">
        <v>210</v>
      </c>
      <c r="B212" s="12">
        <v>1200</v>
      </c>
      <c r="C212" s="12">
        <v>900</v>
      </c>
      <c r="D212" s="12">
        <v>600</v>
      </c>
      <c r="E212" s="12">
        <v>300</v>
      </c>
      <c r="F212" s="12">
        <v>150</v>
      </c>
      <c r="G212" s="12">
        <v>100</v>
      </c>
      <c r="H212" s="12">
        <v>75</v>
      </c>
      <c r="I212" s="12">
        <v>60</v>
      </c>
      <c r="J212" s="12">
        <v>50</v>
      </c>
      <c r="K212" s="12">
        <v>43</v>
      </c>
      <c r="L212" s="12">
        <v>37.5</v>
      </c>
      <c r="M212" s="12">
        <v>33.5</v>
      </c>
      <c r="N212" s="12">
        <v>30</v>
      </c>
      <c r="O212" s="12">
        <v>27</v>
      </c>
      <c r="P212" s="12">
        <v>25</v>
      </c>
      <c r="Q212" s="12">
        <v>23</v>
      </c>
      <c r="R212" s="12">
        <v>21.5</v>
      </c>
      <c r="S212" s="12">
        <v>20</v>
      </c>
      <c r="U212" s="12">
        <v>210</v>
      </c>
    </row>
    <row r="213" spans="1:21">
      <c r="A213" s="12">
        <v>211</v>
      </c>
      <c r="B213" s="12">
        <v>1206</v>
      </c>
      <c r="C213" s="12">
        <v>904</v>
      </c>
      <c r="D213" s="12">
        <v>603</v>
      </c>
      <c r="E213" s="12">
        <v>301.5</v>
      </c>
      <c r="F213" s="12">
        <v>151</v>
      </c>
      <c r="G213" s="12">
        <v>100.5</v>
      </c>
      <c r="H213" s="12">
        <v>75.5</v>
      </c>
      <c r="I213" s="12">
        <v>60</v>
      </c>
      <c r="J213" s="12">
        <v>50</v>
      </c>
      <c r="K213" s="12">
        <v>43</v>
      </c>
      <c r="L213" s="12">
        <v>37.5</v>
      </c>
      <c r="M213" s="12">
        <v>33.5</v>
      </c>
      <c r="N213" s="12">
        <v>30</v>
      </c>
      <c r="O213" s="12">
        <v>27.5</v>
      </c>
      <c r="P213" s="12">
        <v>25</v>
      </c>
      <c r="Q213" s="12">
        <v>23</v>
      </c>
      <c r="R213" s="12">
        <v>21.5</v>
      </c>
      <c r="S213" s="12">
        <v>20</v>
      </c>
      <c r="U213" s="12">
        <v>211</v>
      </c>
    </row>
    <row r="214" spans="1:21">
      <c r="A214" s="12">
        <v>212</v>
      </c>
      <c r="B214" s="12">
        <v>1211.5</v>
      </c>
      <c r="C214" s="12">
        <v>908.5</v>
      </c>
      <c r="D214" s="12">
        <v>606</v>
      </c>
      <c r="E214" s="12">
        <v>303</v>
      </c>
      <c r="F214" s="12">
        <v>151.5</v>
      </c>
      <c r="G214" s="12">
        <v>101</v>
      </c>
      <c r="H214" s="12">
        <v>76</v>
      </c>
      <c r="I214" s="12">
        <v>60.5</v>
      </c>
      <c r="J214" s="12">
        <v>50.5</v>
      </c>
      <c r="K214" s="12">
        <v>43</v>
      </c>
      <c r="L214" s="12">
        <v>38</v>
      </c>
      <c r="M214" s="12">
        <v>33.5</v>
      </c>
      <c r="N214" s="12">
        <v>30</v>
      </c>
      <c r="O214" s="12">
        <v>27.5</v>
      </c>
      <c r="P214" s="12">
        <v>25</v>
      </c>
      <c r="Q214" s="12">
        <v>23</v>
      </c>
      <c r="R214" s="12">
        <v>21.5</v>
      </c>
      <c r="S214" s="12">
        <v>20</v>
      </c>
      <c r="U214" s="12">
        <v>212</v>
      </c>
    </row>
    <row r="215" spans="1:21">
      <c r="A215" s="12">
        <v>213</v>
      </c>
      <c r="B215" s="12">
        <v>1217</v>
      </c>
      <c r="C215" s="12">
        <v>913</v>
      </c>
      <c r="D215" s="12">
        <v>608.5</v>
      </c>
      <c r="E215" s="12">
        <v>304</v>
      </c>
      <c r="F215" s="12">
        <v>152</v>
      </c>
      <c r="G215" s="12">
        <v>101.5</v>
      </c>
      <c r="H215" s="12">
        <v>76</v>
      </c>
      <c r="I215" s="12">
        <v>61</v>
      </c>
      <c r="J215" s="12">
        <v>51</v>
      </c>
      <c r="K215" s="12">
        <v>43.5</v>
      </c>
      <c r="L215" s="12">
        <v>38</v>
      </c>
      <c r="M215" s="12">
        <v>34</v>
      </c>
      <c r="N215" s="12">
        <v>30.5</v>
      </c>
      <c r="O215" s="12">
        <v>27.5</v>
      </c>
      <c r="P215" s="12">
        <v>25.5</v>
      </c>
      <c r="Q215" s="12">
        <v>23.5</v>
      </c>
      <c r="R215" s="12">
        <v>22</v>
      </c>
      <c r="S215" s="12">
        <v>20</v>
      </c>
      <c r="U215" s="12">
        <v>213</v>
      </c>
    </row>
    <row r="216" spans="1:21">
      <c r="A216" s="12">
        <v>214</v>
      </c>
      <c r="B216" s="12">
        <v>1223</v>
      </c>
      <c r="C216" s="12">
        <v>917</v>
      </c>
      <c r="D216" s="12">
        <v>611.5</v>
      </c>
      <c r="E216" s="12">
        <v>306</v>
      </c>
      <c r="F216" s="12">
        <v>153</v>
      </c>
      <c r="G216" s="12">
        <v>102</v>
      </c>
      <c r="H216" s="12">
        <v>76.5</v>
      </c>
      <c r="I216" s="12">
        <v>61</v>
      </c>
      <c r="J216" s="12">
        <v>51</v>
      </c>
      <c r="K216" s="12">
        <v>43.5</v>
      </c>
      <c r="L216" s="12">
        <v>38</v>
      </c>
      <c r="M216" s="12">
        <v>34</v>
      </c>
      <c r="N216" s="12">
        <v>30.5</v>
      </c>
      <c r="O216" s="12">
        <v>28</v>
      </c>
      <c r="P216" s="12">
        <v>25.5</v>
      </c>
      <c r="Q216" s="12">
        <v>23.5</v>
      </c>
      <c r="R216" s="12">
        <v>22</v>
      </c>
      <c r="S216" s="12">
        <v>20.5</v>
      </c>
      <c r="U216" s="12">
        <v>214</v>
      </c>
    </row>
    <row r="217" spans="1:21">
      <c r="A217" s="12">
        <v>215</v>
      </c>
      <c r="B217" s="12">
        <v>1228.5</v>
      </c>
      <c r="C217" s="12">
        <v>921.5</v>
      </c>
      <c r="D217" s="12">
        <v>614</v>
      </c>
      <c r="E217" s="12">
        <v>307</v>
      </c>
      <c r="F217" s="12">
        <v>153.5</v>
      </c>
      <c r="G217" s="12">
        <v>102.5</v>
      </c>
      <c r="H217" s="12">
        <v>77</v>
      </c>
      <c r="I217" s="12">
        <v>61.5</v>
      </c>
      <c r="J217" s="12">
        <v>51</v>
      </c>
      <c r="K217" s="12">
        <v>44</v>
      </c>
      <c r="L217" s="12">
        <v>38.5</v>
      </c>
      <c r="M217" s="12">
        <v>34</v>
      </c>
      <c r="N217" s="12">
        <v>31</v>
      </c>
      <c r="O217" s="12">
        <v>28</v>
      </c>
      <c r="P217" s="12">
        <v>25.5</v>
      </c>
      <c r="Q217" s="12">
        <v>23.5</v>
      </c>
      <c r="R217" s="12">
        <v>22</v>
      </c>
      <c r="S217" s="12">
        <v>20.5</v>
      </c>
      <c r="U217" s="12">
        <v>215</v>
      </c>
    </row>
    <row r="218" spans="1:21">
      <c r="A218" s="12">
        <v>216</v>
      </c>
      <c r="B218" s="12">
        <v>1234</v>
      </c>
      <c r="C218" s="12">
        <v>926</v>
      </c>
      <c r="D218" s="12">
        <v>617</v>
      </c>
      <c r="E218" s="12">
        <v>308.5</v>
      </c>
      <c r="F218" s="12">
        <v>154</v>
      </c>
      <c r="G218" s="12">
        <v>103</v>
      </c>
      <c r="H218" s="12">
        <v>77</v>
      </c>
      <c r="I218" s="12">
        <v>62</v>
      </c>
      <c r="J218" s="12">
        <v>51.5</v>
      </c>
      <c r="K218" s="12">
        <v>44</v>
      </c>
      <c r="L218" s="12">
        <v>38.5</v>
      </c>
      <c r="M218" s="12">
        <v>34</v>
      </c>
      <c r="N218" s="12">
        <v>31</v>
      </c>
      <c r="O218" s="12">
        <v>28</v>
      </c>
      <c r="P218" s="12">
        <v>26</v>
      </c>
      <c r="Q218" s="12">
        <v>24</v>
      </c>
      <c r="R218" s="12">
        <v>22</v>
      </c>
      <c r="S218" s="12">
        <v>20.5</v>
      </c>
      <c r="U218" s="12">
        <v>216</v>
      </c>
    </row>
    <row r="219" spans="1:21">
      <c r="A219" s="12">
        <v>217</v>
      </c>
      <c r="B219" s="12">
        <v>1240</v>
      </c>
      <c r="C219" s="12">
        <v>930</v>
      </c>
      <c r="D219" s="12">
        <v>620</v>
      </c>
      <c r="E219" s="12">
        <v>310</v>
      </c>
      <c r="F219" s="12">
        <v>155</v>
      </c>
      <c r="G219" s="12">
        <v>103.5</v>
      </c>
      <c r="H219" s="12">
        <v>77.5</v>
      </c>
      <c r="I219" s="12">
        <v>62</v>
      </c>
      <c r="J219" s="12">
        <v>51.5</v>
      </c>
      <c r="K219" s="12">
        <v>44</v>
      </c>
      <c r="L219" s="12">
        <v>39</v>
      </c>
      <c r="M219" s="12">
        <v>34.5</v>
      </c>
      <c r="N219" s="12">
        <v>31</v>
      </c>
      <c r="O219" s="12">
        <v>28</v>
      </c>
      <c r="P219" s="12">
        <v>26</v>
      </c>
      <c r="Q219" s="12">
        <v>24</v>
      </c>
      <c r="R219" s="12">
        <v>22</v>
      </c>
      <c r="S219" s="12">
        <v>20.5</v>
      </c>
      <c r="U219" s="12">
        <v>217</v>
      </c>
    </row>
    <row r="220" spans="1:21">
      <c r="A220" s="12">
        <v>218</v>
      </c>
      <c r="B220" s="12">
        <v>1246</v>
      </c>
      <c r="C220" s="12">
        <v>934</v>
      </c>
      <c r="D220" s="12">
        <v>623</v>
      </c>
      <c r="E220" s="12">
        <v>311.5</v>
      </c>
      <c r="F220" s="12">
        <v>156</v>
      </c>
      <c r="G220" s="12">
        <v>104</v>
      </c>
      <c r="H220" s="12">
        <v>78</v>
      </c>
      <c r="I220" s="12">
        <v>62</v>
      </c>
      <c r="J220" s="12">
        <v>52</v>
      </c>
      <c r="K220" s="12">
        <v>44.5</v>
      </c>
      <c r="L220" s="12">
        <v>39</v>
      </c>
      <c r="M220" s="12">
        <v>34.5</v>
      </c>
      <c r="N220" s="12">
        <v>31</v>
      </c>
      <c r="O220" s="12">
        <v>28.5</v>
      </c>
      <c r="P220" s="12">
        <v>26</v>
      </c>
      <c r="Q220" s="12">
        <v>24</v>
      </c>
      <c r="R220" s="12">
        <v>22</v>
      </c>
      <c r="S220" s="12">
        <v>21</v>
      </c>
      <c r="U220" s="12">
        <v>218</v>
      </c>
    </row>
    <row r="221" spans="1:21">
      <c r="A221" s="12">
        <v>219</v>
      </c>
      <c r="B221" s="12">
        <v>1251.5</v>
      </c>
      <c r="C221" s="12">
        <v>938.5</v>
      </c>
      <c r="D221" s="12">
        <v>626</v>
      </c>
      <c r="E221" s="12">
        <v>313</v>
      </c>
      <c r="F221" s="12">
        <v>156.5</v>
      </c>
      <c r="G221" s="12">
        <v>104</v>
      </c>
      <c r="H221" s="12">
        <v>78</v>
      </c>
      <c r="I221" s="12">
        <v>62.5</v>
      </c>
      <c r="J221" s="12">
        <v>52</v>
      </c>
      <c r="K221" s="12">
        <v>44.5</v>
      </c>
      <c r="L221" s="12">
        <v>39</v>
      </c>
      <c r="M221" s="12">
        <v>35</v>
      </c>
      <c r="N221" s="12">
        <v>31</v>
      </c>
      <c r="O221" s="12">
        <v>28.5</v>
      </c>
      <c r="P221" s="12">
        <v>26</v>
      </c>
      <c r="Q221" s="12">
        <v>24</v>
      </c>
      <c r="R221" s="12">
        <v>22.5</v>
      </c>
      <c r="S221" s="12">
        <v>21</v>
      </c>
      <c r="U221" s="12">
        <v>219</v>
      </c>
    </row>
    <row r="222" spans="1:21">
      <c r="A222" s="12">
        <v>220</v>
      </c>
      <c r="B222" s="12">
        <v>1257</v>
      </c>
      <c r="C222" s="12">
        <v>943</v>
      </c>
      <c r="D222" s="12">
        <v>628.5</v>
      </c>
      <c r="E222" s="12">
        <v>314</v>
      </c>
      <c r="F222" s="12">
        <v>157</v>
      </c>
      <c r="G222" s="12">
        <v>105</v>
      </c>
      <c r="H222" s="12">
        <v>78.5</v>
      </c>
      <c r="I222" s="12">
        <v>63</v>
      </c>
      <c r="J222" s="12">
        <v>52.5</v>
      </c>
      <c r="K222" s="12">
        <v>45</v>
      </c>
      <c r="L222" s="12">
        <v>39</v>
      </c>
      <c r="M222" s="12">
        <v>35</v>
      </c>
      <c r="N222" s="12">
        <v>31.5</v>
      </c>
      <c r="O222" s="12">
        <v>28.5</v>
      </c>
      <c r="P222" s="12">
        <v>26</v>
      </c>
      <c r="Q222" s="12">
        <v>24</v>
      </c>
      <c r="R222" s="12">
        <v>22.5</v>
      </c>
      <c r="S222" s="12">
        <v>21</v>
      </c>
      <c r="U222" s="12">
        <v>220</v>
      </c>
    </row>
    <row r="223" spans="1:21">
      <c r="A223" s="12">
        <v>221</v>
      </c>
      <c r="B223" s="12">
        <v>1263</v>
      </c>
      <c r="C223" s="12">
        <v>947</v>
      </c>
      <c r="D223" s="12">
        <v>631.5</v>
      </c>
      <c r="E223" s="12">
        <v>316</v>
      </c>
      <c r="F223" s="12">
        <v>158</v>
      </c>
      <c r="G223" s="12">
        <v>105</v>
      </c>
      <c r="H223" s="12">
        <v>79</v>
      </c>
      <c r="I223" s="12">
        <v>63</v>
      </c>
      <c r="J223" s="12">
        <v>52.5</v>
      </c>
      <c r="K223" s="12">
        <v>45</v>
      </c>
      <c r="L223" s="12">
        <v>39.5</v>
      </c>
      <c r="M223" s="12">
        <v>35</v>
      </c>
      <c r="N223" s="12">
        <v>31.5</v>
      </c>
      <c r="O223" s="12">
        <v>29</v>
      </c>
      <c r="P223" s="12">
        <v>26.5</v>
      </c>
      <c r="Q223" s="12">
        <v>24</v>
      </c>
      <c r="R223" s="12">
        <v>22.5</v>
      </c>
      <c r="S223" s="12">
        <v>21</v>
      </c>
      <c r="U223" s="12">
        <v>221</v>
      </c>
    </row>
    <row r="224" spans="1:21">
      <c r="A224" s="12">
        <v>222</v>
      </c>
      <c r="B224" s="12">
        <v>1268.5</v>
      </c>
      <c r="C224" s="12">
        <v>951.5</v>
      </c>
      <c r="D224" s="12">
        <v>634</v>
      </c>
      <c r="E224" s="12">
        <v>317</v>
      </c>
      <c r="F224" s="12">
        <v>158.5</v>
      </c>
      <c r="G224" s="12">
        <v>106</v>
      </c>
      <c r="H224" s="12">
        <v>79</v>
      </c>
      <c r="I224" s="12">
        <v>63.5</v>
      </c>
      <c r="J224" s="12">
        <v>53</v>
      </c>
      <c r="K224" s="12">
        <v>45.5</v>
      </c>
      <c r="L224" s="12">
        <v>39.5</v>
      </c>
      <c r="M224" s="12">
        <v>35</v>
      </c>
      <c r="N224" s="12">
        <v>32</v>
      </c>
      <c r="O224" s="12">
        <v>29</v>
      </c>
      <c r="P224" s="12">
        <v>26.5</v>
      </c>
      <c r="Q224" s="12">
        <v>24.5</v>
      </c>
      <c r="R224" s="12">
        <v>22.5</v>
      </c>
      <c r="S224" s="12">
        <v>21</v>
      </c>
      <c r="U224" s="12">
        <v>222</v>
      </c>
    </row>
    <row r="225" spans="1:21">
      <c r="A225" s="12">
        <v>223</v>
      </c>
      <c r="B225" s="12">
        <v>1274</v>
      </c>
      <c r="C225" s="12">
        <v>956</v>
      </c>
      <c r="D225" s="12">
        <v>637</v>
      </c>
      <c r="E225" s="12">
        <v>318.5</v>
      </c>
      <c r="F225" s="12">
        <v>159</v>
      </c>
      <c r="G225" s="12">
        <v>106</v>
      </c>
      <c r="H225" s="12">
        <v>79.5</v>
      </c>
      <c r="I225" s="12">
        <v>64</v>
      </c>
      <c r="J225" s="12">
        <v>53</v>
      </c>
      <c r="K225" s="12">
        <v>45.5</v>
      </c>
      <c r="L225" s="12">
        <v>40</v>
      </c>
      <c r="M225" s="12">
        <v>35.5</v>
      </c>
      <c r="N225" s="12">
        <v>32</v>
      </c>
      <c r="O225" s="12">
        <v>29</v>
      </c>
      <c r="P225" s="12">
        <v>26.5</v>
      </c>
      <c r="Q225" s="12">
        <v>24.5</v>
      </c>
      <c r="R225" s="12">
        <v>23</v>
      </c>
      <c r="S225" s="12">
        <v>21</v>
      </c>
      <c r="U225" s="12">
        <v>223</v>
      </c>
    </row>
    <row r="226" spans="1:21">
      <c r="A226" s="12">
        <v>224</v>
      </c>
      <c r="B226" s="12">
        <v>1280</v>
      </c>
      <c r="C226" s="12">
        <v>960</v>
      </c>
      <c r="D226" s="12">
        <v>640</v>
      </c>
      <c r="E226" s="12">
        <v>320</v>
      </c>
      <c r="F226" s="12">
        <v>160</v>
      </c>
      <c r="G226" s="12">
        <v>106.5</v>
      </c>
      <c r="H226" s="12">
        <v>80</v>
      </c>
      <c r="I226" s="12">
        <v>64</v>
      </c>
      <c r="J226" s="12">
        <v>53.5</v>
      </c>
      <c r="K226" s="12">
        <v>46</v>
      </c>
      <c r="L226" s="12">
        <v>40</v>
      </c>
      <c r="M226" s="12">
        <v>35.5</v>
      </c>
      <c r="N226" s="12">
        <v>32</v>
      </c>
      <c r="O226" s="12">
        <v>29</v>
      </c>
      <c r="P226" s="12">
        <v>26.5</v>
      </c>
      <c r="Q226" s="12">
        <v>24.5</v>
      </c>
      <c r="R226" s="12">
        <v>23</v>
      </c>
      <c r="S226" s="12">
        <v>21.5</v>
      </c>
      <c r="U226" s="12">
        <v>224</v>
      </c>
    </row>
    <row r="227" spans="1:21">
      <c r="A227" s="12">
        <v>225</v>
      </c>
      <c r="B227" s="12">
        <v>1286</v>
      </c>
      <c r="C227" s="12">
        <v>964</v>
      </c>
      <c r="D227" s="12">
        <v>643</v>
      </c>
      <c r="E227" s="12">
        <v>321.5</v>
      </c>
      <c r="F227" s="12">
        <v>161</v>
      </c>
      <c r="G227" s="12">
        <v>107</v>
      </c>
      <c r="H227" s="12">
        <v>80.5</v>
      </c>
      <c r="I227" s="12">
        <v>64</v>
      </c>
      <c r="J227" s="12">
        <v>53.5</v>
      </c>
      <c r="K227" s="12">
        <v>46</v>
      </c>
      <c r="L227" s="12">
        <v>40</v>
      </c>
      <c r="M227" s="12">
        <v>36</v>
      </c>
      <c r="N227" s="12">
        <v>32</v>
      </c>
      <c r="O227" s="12">
        <v>29</v>
      </c>
      <c r="P227" s="12">
        <v>27</v>
      </c>
      <c r="Q227" s="12">
        <v>25</v>
      </c>
      <c r="R227" s="12">
        <v>23</v>
      </c>
      <c r="S227" s="12">
        <v>21.5</v>
      </c>
      <c r="U227" s="12">
        <v>225</v>
      </c>
    </row>
    <row r="228" spans="1:21">
      <c r="A228" s="12">
        <v>226</v>
      </c>
      <c r="B228" s="12">
        <v>1291.5</v>
      </c>
      <c r="C228" s="12">
        <v>968.5</v>
      </c>
      <c r="D228" s="12">
        <v>646</v>
      </c>
      <c r="E228" s="12">
        <v>323</v>
      </c>
      <c r="F228" s="12">
        <v>161.5</v>
      </c>
      <c r="G228" s="12">
        <v>107.5</v>
      </c>
      <c r="H228" s="12">
        <v>81</v>
      </c>
      <c r="I228" s="12">
        <v>64.5</v>
      </c>
      <c r="J228" s="12">
        <v>54</v>
      </c>
      <c r="K228" s="12">
        <v>46</v>
      </c>
      <c r="L228" s="12">
        <v>40.5</v>
      </c>
      <c r="M228" s="12">
        <v>36</v>
      </c>
      <c r="N228" s="12">
        <v>32</v>
      </c>
      <c r="O228" s="12">
        <v>29.5</v>
      </c>
      <c r="P228" s="12">
        <v>27</v>
      </c>
      <c r="Q228" s="12">
        <v>25</v>
      </c>
      <c r="R228" s="12">
        <v>23</v>
      </c>
      <c r="S228" s="12">
        <v>21.5</v>
      </c>
      <c r="U228" s="12">
        <v>226</v>
      </c>
    </row>
    <row r="229" spans="1:21">
      <c r="A229" s="12">
        <v>227</v>
      </c>
      <c r="B229" s="12">
        <v>1297</v>
      </c>
      <c r="C229" s="12">
        <v>973</v>
      </c>
      <c r="D229" s="12">
        <v>648.5</v>
      </c>
      <c r="E229" s="12">
        <v>324</v>
      </c>
      <c r="F229" s="12">
        <v>162</v>
      </c>
      <c r="G229" s="12">
        <v>108</v>
      </c>
      <c r="H229" s="12">
        <v>81</v>
      </c>
      <c r="I229" s="12">
        <v>65</v>
      </c>
      <c r="J229" s="12">
        <v>54</v>
      </c>
      <c r="K229" s="12">
        <v>46.5</v>
      </c>
      <c r="L229" s="12">
        <v>40.5</v>
      </c>
      <c r="M229" s="12">
        <v>36</v>
      </c>
      <c r="N229" s="12">
        <v>32.5</v>
      </c>
      <c r="O229" s="12">
        <v>29.5</v>
      </c>
      <c r="P229" s="12">
        <v>27</v>
      </c>
      <c r="Q229" s="12">
        <v>25</v>
      </c>
      <c r="R229" s="12">
        <v>23</v>
      </c>
      <c r="S229" s="12">
        <v>21.5</v>
      </c>
      <c r="U229" s="12">
        <v>227</v>
      </c>
    </row>
    <row r="230" spans="1:21">
      <c r="A230" s="12">
        <v>228</v>
      </c>
      <c r="B230" s="12">
        <v>1303</v>
      </c>
      <c r="C230" s="12">
        <v>977</v>
      </c>
      <c r="D230" s="12">
        <v>651.5</v>
      </c>
      <c r="E230" s="12">
        <v>326</v>
      </c>
      <c r="F230" s="12">
        <v>163</v>
      </c>
      <c r="G230" s="12">
        <v>108.5</v>
      </c>
      <c r="H230" s="12">
        <v>81.5</v>
      </c>
      <c r="I230" s="12">
        <v>65</v>
      </c>
      <c r="J230" s="12">
        <v>54</v>
      </c>
      <c r="K230" s="12">
        <v>46.5</v>
      </c>
      <c r="L230" s="12">
        <v>41</v>
      </c>
      <c r="M230" s="12">
        <v>36</v>
      </c>
      <c r="N230" s="12">
        <v>32.5</v>
      </c>
      <c r="O230" s="12">
        <v>29.5</v>
      </c>
      <c r="P230" s="12">
        <v>27</v>
      </c>
      <c r="Q230" s="12">
        <v>25</v>
      </c>
      <c r="R230" s="12">
        <v>23</v>
      </c>
      <c r="S230" s="12">
        <v>22</v>
      </c>
      <c r="U230" s="12">
        <v>228</v>
      </c>
    </row>
    <row r="231" spans="1:21">
      <c r="A231" s="12">
        <v>229</v>
      </c>
      <c r="B231" s="12">
        <v>1308.5</v>
      </c>
      <c r="C231" s="12">
        <v>981.5</v>
      </c>
      <c r="D231" s="12">
        <v>654</v>
      </c>
      <c r="E231" s="12">
        <v>327</v>
      </c>
      <c r="F231" s="12">
        <v>163.5</v>
      </c>
      <c r="G231" s="12">
        <v>109</v>
      </c>
      <c r="H231" s="12">
        <v>82</v>
      </c>
      <c r="I231" s="12">
        <v>65.5</v>
      </c>
      <c r="J231" s="12">
        <v>54.5</v>
      </c>
      <c r="K231" s="12">
        <v>47</v>
      </c>
      <c r="L231" s="12">
        <v>41</v>
      </c>
      <c r="M231" s="12">
        <v>36.5</v>
      </c>
      <c r="N231" s="12">
        <v>33</v>
      </c>
      <c r="O231" s="12">
        <v>30</v>
      </c>
      <c r="P231" s="12">
        <v>27</v>
      </c>
      <c r="Q231" s="12">
        <v>25</v>
      </c>
      <c r="R231" s="12">
        <v>23.5</v>
      </c>
      <c r="S231" s="12">
        <v>22</v>
      </c>
      <c r="U231" s="12">
        <v>229</v>
      </c>
    </row>
    <row r="232" spans="1:21">
      <c r="A232" s="12">
        <v>230</v>
      </c>
      <c r="B232" s="12">
        <v>1314</v>
      </c>
      <c r="C232" s="12">
        <v>986</v>
      </c>
      <c r="D232" s="12">
        <v>657</v>
      </c>
      <c r="E232" s="12">
        <v>328.5</v>
      </c>
      <c r="F232" s="12">
        <v>164</v>
      </c>
      <c r="G232" s="12">
        <v>109.5</v>
      </c>
      <c r="H232" s="12">
        <v>82</v>
      </c>
      <c r="I232" s="12">
        <v>66</v>
      </c>
      <c r="J232" s="12">
        <v>55</v>
      </c>
      <c r="K232" s="12">
        <v>47</v>
      </c>
      <c r="L232" s="12">
        <v>41</v>
      </c>
      <c r="M232" s="12">
        <v>36.5</v>
      </c>
      <c r="N232" s="12">
        <v>33</v>
      </c>
      <c r="O232" s="12">
        <v>30</v>
      </c>
      <c r="P232" s="12">
        <v>27.5</v>
      </c>
      <c r="Q232" s="12">
        <v>25</v>
      </c>
      <c r="R232" s="12">
        <v>23.5</v>
      </c>
      <c r="S232" s="12">
        <v>22</v>
      </c>
      <c r="U232" s="12">
        <v>230</v>
      </c>
    </row>
    <row r="233" spans="1:21">
      <c r="A233" s="12">
        <v>231</v>
      </c>
      <c r="B233" s="12">
        <v>1320</v>
      </c>
      <c r="C233" s="12">
        <v>990</v>
      </c>
      <c r="D233" s="12">
        <v>660</v>
      </c>
      <c r="E233" s="12">
        <v>330</v>
      </c>
      <c r="F233" s="12">
        <v>165</v>
      </c>
      <c r="G233" s="12">
        <v>110</v>
      </c>
      <c r="H233" s="12">
        <v>82.5</v>
      </c>
      <c r="I233" s="12">
        <v>66</v>
      </c>
      <c r="J233" s="12">
        <v>55</v>
      </c>
      <c r="K233" s="12">
        <v>47</v>
      </c>
      <c r="L233" s="12">
        <v>41</v>
      </c>
      <c r="M233" s="12">
        <v>36.5</v>
      </c>
      <c r="N233" s="12">
        <v>33</v>
      </c>
      <c r="O233" s="12">
        <v>30</v>
      </c>
      <c r="P233" s="12">
        <v>27.5</v>
      </c>
      <c r="Q233" s="12">
        <v>25.5</v>
      </c>
      <c r="R233" s="12">
        <v>23.5</v>
      </c>
      <c r="S233" s="12">
        <v>22</v>
      </c>
      <c r="U233" s="12">
        <v>231</v>
      </c>
    </row>
    <row r="234" spans="1:21">
      <c r="A234" s="12">
        <v>232</v>
      </c>
      <c r="B234" s="12">
        <v>1326</v>
      </c>
      <c r="C234" s="12">
        <v>994</v>
      </c>
      <c r="D234" s="12">
        <v>663</v>
      </c>
      <c r="E234" s="12">
        <v>331.5</v>
      </c>
      <c r="F234" s="12">
        <v>166</v>
      </c>
      <c r="G234" s="12">
        <v>110.5</v>
      </c>
      <c r="H234" s="12">
        <v>83</v>
      </c>
      <c r="I234" s="12">
        <v>66</v>
      </c>
      <c r="J234" s="12">
        <v>55</v>
      </c>
      <c r="K234" s="12">
        <v>47.5</v>
      </c>
      <c r="L234" s="12">
        <v>41.5</v>
      </c>
      <c r="M234" s="12">
        <v>37</v>
      </c>
      <c r="N234" s="12">
        <v>33</v>
      </c>
      <c r="O234" s="12">
        <v>30</v>
      </c>
      <c r="P234" s="12">
        <v>27.5</v>
      </c>
      <c r="Q234" s="12">
        <v>25.5</v>
      </c>
      <c r="R234" s="12">
        <v>23.5</v>
      </c>
      <c r="S234" s="12">
        <v>22</v>
      </c>
      <c r="U234" s="12">
        <v>232</v>
      </c>
    </row>
    <row r="235" spans="1:21">
      <c r="A235" s="12">
        <v>233</v>
      </c>
      <c r="B235" s="12">
        <v>1331.5</v>
      </c>
      <c r="C235" s="12">
        <v>998.5</v>
      </c>
      <c r="D235" s="12">
        <v>666</v>
      </c>
      <c r="E235" s="12">
        <v>333</v>
      </c>
      <c r="F235" s="12">
        <v>166.5</v>
      </c>
      <c r="G235" s="12">
        <v>111</v>
      </c>
      <c r="H235" s="12">
        <v>83</v>
      </c>
      <c r="I235" s="12">
        <v>66.5</v>
      </c>
      <c r="J235" s="12">
        <v>55.5</v>
      </c>
      <c r="K235" s="12">
        <v>47.5</v>
      </c>
      <c r="L235" s="12">
        <v>41.5</v>
      </c>
      <c r="M235" s="12">
        <v>37</v>
      </c>
      <c r="N235" s="12">
        <v>33</v>
      </c>
      <c r="O235" s="12">
        <v>30</v>
      </c>
      <c r="P235" s="12">
        <v>28</v>
      </c>
      <c r="Q235" s="12">
        <v>25.5</v>
      </c>
      <c r="R235" s="12">
        <v>24</v>
      </c>
      <c r="S235" s="12">
        <v>22</v>
      </c>
      <c r="U235" s="12">
        <v>233</v>
      </c>
    </row>
    <row r="236" spans="1:21">
      <c r="A236" s="12">
        <v>234</v>
      </c>
      <c r="B236" s="12">
        <v>1337</v>
      </c>
      <c r="C236" s="12">
        <v>1003</v>
      </c>
      <c r="D236" s="12">
        <v>668.5</v>
      </c>
      <c r="E236" s="12">
        <v>334</v>
      </c>
      <c r="F236" s="12">
        <v>167</v>
      </c>
      <c r="G236" s="12">
        <v>111.5</v>
      </c>
      <c r="H236" s="12">
        <v>83.5</v>
      </c>
      <c r="I236" s="12">
        <v>67</v>
      </c>
      <c r="J236" s="12">
        <v>56</v>
      </c>
      <c r="K236" s="12">
        <v>48</v>
      </c>
      <c r="L236" s="12">
        <v>42</v>
      </c>
      <c r="M236" s="12">
        <v>37</v>
      </c>
      <c r="N236" s="12">
        <v>33.5</v>
      </c>
      <c r="O236" s="12">
        <v>30.5</v>
      </c>
      <c r="P236" s="12">
        <v>28</v>
      </c>
      <c r="Q236" s="12">
        <v>26</v>
      </c>
      <c r="R236" s="12">
        <v>24</v>
      </c>
      <c r="S236" s="12">
        <v>22</v>
      </c>
      <c r="U236" s="12">
        <v>234</v>
      </c>
    </row>
    <row r="237" spans="1:21">
      <c r="A237" s="12">
        <v>235</v>
      </c>
      <c r="B237" s="12">
        <v>1343</v>
      </c>
      <c r="C237" s="12">
        <v>1007</v>
      </c>
      <c r="D237" s="12">
        <v>671.5</v>
      </c>
      <c r="E237" s="12">
        <v>336</v>
      </c>
      <c r="F237" s="12">
        <v>168</v>
      </c>
      <c r="G237" s="12">
        <v>112</v>
      </c>
      <c r="H237" s="12">
        <v>84</v>
      </c>
      <c r="I237" s="12">
        <v>67</v>
      </c>
      <c r="J237" s="12">
        <v>56</v>
      </c>
      <c r="K237" s="12">
        <v>48</v>
      </c>
      <c r="L237" s="12">
        <v>42</v>
      </c>
      <c r="M237" s="12">
        <v>37.5</v>
      </c>
      <c r="N237" s="12">
        <v>33.5</v>
      </c>
      <c r="O237" s="12">
        <v>30.5</v>
      </c>
      <c r="P237" s="12">
        <v>28</v>
      </c>
      <c r="Q237" s="12">
        <v>26</v>
      </c>
      <c r="R237" s="12">
        <v>24</v>
      </c>
      <c r="S237" s="12">
        <v>22.5</v>
      </c>
      <c r="U237" s="12">
        <v>235</v>
      </c>
    </row>
    <row r="238" spans="1:21">
      <c r="A238" s="12">
        <v>236</v>
      </c>
      <c r="B238" s="12">
        <v>1348.5</v>
      </c>
      <c r="C238" s="12">
        <v>1011.5</v>
      </c>
      <c r="D238" s="12">
        <v>674</v>
      </c>
      <c r="E238" s="12">
        <v>337</v>
      </c>
      <c r="F238" s="12">
        <v>168.5</v>
      </c>
      <c r="G238" s="12">
        <v>112.5</v>
      </c>
      <c r="H238" s="12">
        <v>84</v>
      </c>
      <c r="I238" s="12">
        <v>67.5</v>
      </c>
      <c r="J238" s="12">
        <v>56</v>
      </c>
      <c r="K238" s="12">
        <v>48</v>
      </c>
      <c r="L238" s="12">
        <v>42</v>
      </c>
      <c r="M238" s="12">
        <v>37.5</v>
      </c>
      <c r="N238" s="12">
        <v>34</v>
      </c>
      <c r="O238" s="12">
        <v>30.5</v>
      </c>
      <c r="P238" s="12">
        <v>28</v>
      </c>
      <c r="Q238" s="12">
        <v>26</v>
      </c>
      <c r="R238" s="12">
        <v>24</v>
      </c>
      <c r="S238" s="12">
        <v>22.5</v>
      </c>
      <c r="U238" s="12">
        <v>236</v>
      </c>
    </row>
    <row r="239" spans="1:21">
      <c r="A239" s="12">
        <v>237</v>
      </c>
      <c r="B239" s="12">
        <v>1354</v>
      </c>
      <c r="C239" s="12">
        <v>1016</v>
      </c>
      <c r="D239" s="12">
        <v>677</v>
      </c>
      <c r="E239" s="12">
        <v>338.5</v>
      </c>
      <c r="F239" s="12">
        <v>169</v>
      </c>
      <c r="G239" s="12">
        <v>113</v>
      </c>
      <c r="H239" s="12">
        <v>84.5</v>
      </c>
      <c r="I239" s="12">
        <v>68</v>
      </c>
      <c r="J239" s="12">
        <v>56.5</v>
      </c>
      <c r="K239" s="12">
        <v>48.5</v>
      </c>
      <c r="L239" s="12">
        <v>42.5</v>
      </c>
      <c r="M239" s="12">
        <v>37.5</v>
      </c>
      <c r="N239" s="12">
        <v>34</v>
      </c>
      <c r="O239" s="12">
        <v>31</v>
      </c>
      <c r="P239" s="12">
        <v>28</v>
      </c>
      <c r="Q239" s="12">
        <v>26</v>
      </c>
      <c r="R239" s="12">
        <v>24</v>
      </c>
      <c r="S239" s="12">
        <v>22.5</v>
      </c>
      <c r="U239" s="12">
        <v>237</v>
      </c>
    </row>
    <row r="240" spans="1:21">
      <c r="A240" s="12">
        <v>238</v>
      </c>
      <c r="B240" s="12">
        <v>1360</v>
      </c>
      <c r="C240" s="12">
        <v>1020</v>
      </c>
      <c r="D240" s="12">
        <v>680</v>
      </c>
      <c r="E240" s="12">
        <v>340</v>
      </c>
      <c r="F240" s="12">
        <v>170</v>
      </c>
      <c r="G240" s="12">
        <v>113.5</v>
      </c>
      <c r="H240" s="12">
        <v>85</v>
      </c>
      <c r="I240" s="12">
        <v>68</v>
      </c>
      <c r="J240" s="12">
        <v>56.5</v>
      </c>
      <c r="K240" s="12">
        <v>48.5</v>
      </c>
      <c r="L240" s="12">
        <v>42.5</v>
      </c>
      <c r="M240" s="12">
        <v>38</v>
      </c>
      <c r="N240" s="12">
        <v>34</v>
      </c>
      <c r="O240" s="12">
        <v>31</v>
      </c>
      <c r="P240" s="12">
        <v>28.5</v>
      </c>
      <c r="Q240" s="12">
        <v>26</v>
      </c>
      <c r="R240" s="12">
        <v>24</v>
      </c>
      <c r="S240" s="12">
        <v>22.5</v>
      </c>
      <c r="U240" s="12">
        <v>238</v>
      </c>
    </row>
    <row r="241" spans="1:21">
      <c r="A241" s="12">
        <v>239</v>
      </c>
      <c r="B241" s="12">
        <v>1366</v>
      </c>
      <c r="C241" s="12">
        <v>1024</v>
      </c>
      <c r="D241" s="12">
        <v>683</v>
      </c>
      <c r="E241" s="12">
        <v>341.5</v>
      </c>
      <c r="F241" s="12">
        <v>171</v>
      </c>
      <c r="G241" s="12">
        <v>114</v>
      </c>
      <c r="H241" s="12">
        <v>85.5</v>
      </c>
      <c r="I241" s="12">
        <v>68</v>
      </c>
      <c r="J241" s="12">
        <v>57</v>
      </c>
      <c r="K241" s="12">
        <v>49</v>
      </c>
      <c r="L241" s="12">
        <v>42.5</v>
      </c>
      <c r="M241" s="12">
        <v>38</v>
      </c>
      <c r="N241" s="12">
        <v>34</v>
      </c>
      <c r="O241" s="12">
        <v>31</v>
      </c>
      <c r="P241" s="12">
        <v>28.5</v>
      </c>
      <c r="Q241" s="12">
        <v>26</v>
      </c>
      <c r="R241" s="12">
        <v>24.5</v>
      </c>
      <c r="S241" s="12">
        <v>23</v>
      </c>
      <c r="U241" s="12">
        <v>239</v>
      </c>
    </row>
    <row r="242" spans="1:21">
      <c r="A242" s="12">
        <v>240</v>
      </c>
      <c r="B242" s="12">
        <v>1371.5</v>
      </c>
      <c r="C242" s="12">
        <v>1028.5</v>
      </c>
      <c r="D242" s="12">
        <v>686</v>
      </c>
      <c r="E242" s="12">
        <v>343</v>
      </c>
      <c r="F242" s="12">
        <v>171.5</v>
      </c>
      <c r="G242" s="12">
        <v>114</v>
      </c>
      <c r="H242" s="12">
        <v>86</v>
      </c>
      <c r="I242" s="12">
        <v>68.5</v>
      </c>
      <c r="J242" s="12">
        <v>57</v>
      </c>
      <c r="K242" s="12">
        <v>49</v>
      </c>
      <c r="L242" s="12">
        <v>43</v>
      </c>
      <c r="M242" s="12">
        <v>38</v>
      </c>
      <c r="N242" s="12">
        <v>34</v>
      </c>
      <c r="O242" s="12">
        <v>31</v>
      </c>
      <c r="P242" s="12">
        <v>28.5</v>
      </c>
      <c r="Q242" s="12">
        <v>26.5</v>
      </c>
      <c r="R242" s="12">
        <v>24.5</v>
      </c>
      <c r="S242" s="12">
        <v>23</v>
      </c>
      <c r="U242" s="12">
        <v>240</v>
      </c>
    </row>
    <row r="243" spans="1:21">
      <c r="A243" s="12">
        <v>241</v>
      </c>
      <c r="B243" s="12">
        <v>1377</v>
      </c>
      <c r="C243" s="12">
        <v>1033</v>
      </c>
      <c r="D243" s="12">
        <v>688.5</v>
      </c>
      <c r="E243" s="12">
        <v>344</v>
      </c>
      <c r="F243" s="12">
        <v>172</v>
      </c>
      <c r="G243" s="12">
        <v>115</v>
      </c>
      <c r="H243" s="12">
        <v>86</v>
      </c>
      <c r="I243" s="12">
        <v>69</v>
      </c>
      <c r="J243" s="12">
        <v>57.5</v>
      </c>
      <c r="K243" s="12">
        <v>49</v>
      </c>
      <c r="L243" s="12">
        <v>43</v>
      </c>
      <c r="M243" s="12">
        <v>38</v>
      </c>
      <c r="N243" s="12">
        <v>34.5</v>
      </c>
      <c r="O243" s="12">
        <v>31</v>
      </c>
      <c r="P243" s="12">
        <v>28.5</v>
      </c>
      <c r="Q243" s="12">
        <v>26.5</v>
      </c>
      <c r="R243" s="12">
        <v>24.5</v>
      </c>
      <c r="S243" s="12">
        <v>23</v>
      </c>
      <c r="U243" s="12">
        <v>241</v>
      </c>
    </row>
    <row r="244" spans="1:21">
      <c r="A244" s="12">
        <v>242</v>
      </c>
      <c r="B244" s="12">
        <v>1383</v>
      </c>
      <c r="C244" s="12">
        <v>1037</v>
      </c>
      <c r="D244" s="12">
        <v>691.5</v>
      </c>
      <c r="E244" s="12">
        <v>346</v>
      </c>
      <c r="F244" s="12">
        <v>173</v>
      </c>
      <c r="G244" s="12">
        <v>115</v>
      </c>
      <c r="H244" s="12">
        <v>86.5</v>
      </c>
      <c r="I244" s="12">
        <v>69</v>
      </c>
      <c r="J244" s="12">
        <v>57.5</v>
      </c>
      <c r="K244" s="12">
        <v>49.5</v>
      </c>
      <c r="L244" s="12">
        <v>43</v>
      </c>
      <c r="M244" s="12">
        <v>38.5</v>
      </c>
      <c r="N244" s="12">
        <v>34.5</v>
      </c>
      <c r="O244" s="12">
        <v>31.5</v>
      </c>
      <c r="P244" s="12">
        <v>29</v>
      </c>
      <c r="Q244" s="12">
        <v>26.5</v>
      </c>
      <c r="R244" s="12">
        <v>24.5</v>
      </c>
      <c r="S244" s="12">
        <v>23</v>
      </c>
      <c r="U244" s="12">
        <v>242</v>
      </c>
    </row>
    <row r="245" spans="1:21">
      <c r="A245" s="12">
        <v>243</v>
      </c>
      <c r="B245" s="12">
        <v>1388.5</v>
      </c>
      <c r="C245" s="12">
        <v>1041.5</v>
      </c>
      <c r="D245" s="12">
        <v>694</v>
      </c>
      <c r="E245" s="12">
        <v>347</v>
      </c>
      <c r="F245" s="12">
        <v>173.5</v>
      </c>
      <c r="G245" s="12">
        <v>116</v>
      </c>
      <c r="H245" s="12">
        <v>87</v>
      </c>
      <c r="I245" s="12">
        <v>69.5</v>
      </c>
      <c r="J245" s="12">
        <v>58</v>
      </c>
      <c r="K245" s="12">
        <v>49.5</v>
      </c>
      <c r="L245" s="12">
        <v>43.5</v>
      </c>
      <c r="M245" s="12">
        <v>38.5</v>
      </c>
      <c r="N245" s="12">
        <v>35</v>
      </c>
      <c r="O245" s="12">
        <v>31.5</v>
      </c>
      <c r="P245" s="12">
        <v>29</v>
      </c>
      <c r="Q245" s="12">
        <v>27</v>
      </c>
      <c r="R245" s="12">
        <v>25</v>
      </c>
      <c r="S245" s="12">
        <v>23</v>
      </c>
      <c r="U245" s="12">
        <v>243</v>
      </c>
    </row>
    <row r="246" spans="1:21">
      <c r="A246" s="12">
        <v>244</v>
      </c>
      <c r="B246" s="12">
        <v>1394</v>
      </c>
      <c r="C246" s="12">
        <v>1046</v>
      </c>
      <c r="D246" s="12">
        <v>697</v>
      </c>
      <c r="E246" s="12">
        <v>348.5</v>
      </c>
      <c r="F246" s="12">
        <v>174</v>
      </c>
      <c r="G246" s="12">
        <v>116</v>
      </c>
      <c r="H246" s="12">
        <v>87</v>
      </c>
      <c r="I246" s="12">
        <v>70</v>
      </c>
      <c r="J246" s="12">
        <v>58</v>
      </c>
      <c r="K246" s="12">
        <v>50</v>
      </c>
      <c r="L246" s="12">
        <v>43.5</v>
      </c>
      <c r="M246" s="12">
        <v>39</v>
      </c>
      <c r="N246" s="12">
        <v>35</v>
      </c>
      <c r="O246" s="12">
        <v>31.5</v>
      </c>
      <c r="P246" s="12">
        <v>29</v>
      </c>
      <c r="Q246" s="12">
        <v>27</v>
      </c>
      <c r="R246" s="12">
        <v>25</v>
      </c>
      <c r="S246" s="12">
        <v>23</v>
      </c>
      <c r="U246" s="12">
        <v>244</v>
      </c>
    </row>
    <row r="247" spans="1:21">
      <c r="A247" s="12">
        <v>245</v>
      </c>
      <c r="B247" s="12">
        <v>1400</v>
      </c>
      <c r="C247" s="12">
        <v>1050</v>
      </c>
      <c r="D247" s="12">
        <v>700</v>
      </c>
      <c r="E247" s="12">
        <v>350</v>
      </c>
      <c r="F247" s="12">
        <v>175</v>
      </c>
      <c r="G247" s="12">
        <v>116.5</v>
      </c>
      <c r="H247" s="12">
        <v>87.5</v>
      </c>
      <c r="I247" s="12">
        <v>70</v>
      </c>
      <c r="J247" s="12">
        <v>58.5</v>
      </c>
      <c r="K247" s="12">
        <v>50</v>
      </c>
      <c r="L247" s="12">
        <v>44</v>
      </c>
      <c r="M247" s="12">
        <v>39</v>
      </c>
      <c r="N247" s="12">
        <v>35</v>
      </c>
      <c r="O247" s="12">
        <v>32</v>
      </c>
      <c r="P247" s="12">
        <v>29</v>
      </c>
      <c r="Q247" s="12">
        <v>27</v>
      </c>
      <c r="R247" s="12">
        <v>25</v>
      </c>
      <c r="S247" s="12">
        <v>23.5</v>
      </c>
      <c r="U247" s="12">
        <v>245</v>
      </c>
    </row>
    <row r="248" spans="1:21">
      <c r="A248" s="12">
        <v>246</v>
      </c>
      <c r="B248" s="12">
        <v>1406</v>
      </c>
      <c r="C248" s="12">
        <v>1054</v>
      </c>
      <c r="D248" s="12">
        <v>703</v>
      </c>
      <c r="E248" s="12">
        <v>351.5</v>
      </c>
      <c r="F248" s="12">
        <v>176</v>
      </c>
      <c r="G248" s="12">
        <v>117</v>
      </c>
      <c r="H248" s="12">
        <v>88</v>
      </c>
      <c r="I248" s="12">
        <v>70</v>
      </c>
      <c r="J248" s="12">
        <v>58.5</v>
      </c>
      <c r="K248" s="12">
        <v>50</v>
      </c>
      <c r="L248" s="12">
        <v>44</v>
      </c>
      <c r="M248" s="12">
        <v>39</v>
      </c>
      <c r="N248" s="12">
        <v>35</v>
      </c>
      <c r="O248" s="12">
        <v>32</v>
      </c>
      <c r="P248" s="12">
        <v>29</v>
      </c>
      <c r="Q248" s="12">
        <v>27</v>
      </c>
      <c r="R248" s="12">
        <v>25</v>
      </c>
      <c r="S248" s="12">
        <v>23.5</v>
      </c>
      <c r="U248" s="12">
        <v>246</v>
      </c>
    </row>
    <row r="249" spans="1:21">
      <c r="A249" s="12">
        <v>247</v>
      </c>
      <c r="B249" s="12">
        <v>1411.5</v>
      </c>
      <c r="C249" s="12">
        <v>1058.5</v>
      </c>
      <c r="D249" s="12">
        <v>706</v>
      </c>
      <c r="E249" s="12">
        <v>353</v>
      </c>
      <c r="F249" s="12">
        <v>176.5</v>
      </c>
      <c r="G249" s="12">
        <v>117.5</v>
      </c>
      <c r="H249" s="12">
        <v>88</v>
      </c>
      <c r="I249" s="12">
        <v>70.5</v>
      </c>
      <c r="J249" s="12">
        <v>59</v>
      </c>
      <c r="K249" s="12">
        <v>50.5</v>
      </c>
      <c r="L249" s="12">
        <v>44</v>
      </c>
      <c r="M249" s="12">
        <v>39</v>
      </c>
      <c r="N249" s="12">
        <v>35</v>
      </c>
      <c r="O249" s="12">
        <v>32</v>
      </c>
      <c r="P249" s="12">
        <v>29.5</v>
      </c>
      <c r="Q249" s="12">
        <v>27</v>
      </c>
      <c r="R249" s="12">
        <v>25</v>
      </c>
      <c r="S249" s="12">
        <v>23.5</v>
      </c>
      <c r="U249" s="12">
        <v>247</v>
      </c>
    </row>
    <row r="250" spans="1:21">
      <c r="A250" s="12">
        <v>248</v>
      </c>
      <c r="B250" s="12">
        <v>1417</v>
      </c>
      <c r="C250" s="12">
        <v>1063</v>
      </c>
      <c r="D250" s="12">
        <v>708.5</v>
      </c>
      <c r="E250" s="12">
        <v>354</v>
      </c>
      <c r="F250" s="12">
        <v>177</v>
      </c>
      <c r="G250" s="12">
        <v>118</v>
      </c>
      <c r="H250" s="12">
        <v>88.5</v>
      </c>
      <c r="I250" s="12">
        <v>71</v>
      </c>
      <c r="J250" s="12">
        <v>59</v>
      </c>
      <c r="K250" s="12">
        <v>50.5</v>
      </c>
      <c r="L250" s="12">
        <v>44</v>
      </c>
      <c r="M250" s="12">
        <v>39.5</v>
      </c>
      <c r="N250" s="12">
        <v>35.5</v>
      </c>
      <c r="O250" s="12">
        <v>32</v>
      </c>
      <c r="P250" s="12">
        <v>29.5</v>
      </c>
      <c r="Q250" s="12">
        <v>27</v>
      </c>
      <c r="R250" s="12">
        <v>25.5</v>
      </c>
      <c r="S250" s="12">
        <v>23.5</v>
      </c>
      <c r="U250" s="12">
        <v>248</v>
      </c>
    </row>
    <row r="251" spans="1:21">
      <c r="A251" s="12">
        <v>249</v>
      </c>
      <c r="B251" s="12">
        <v>1423</v>
      </c>
      <c r="C251" s="12">
        <v>1067</v>
      </c>
      <c r="D251" s="12">
        <v>711.5</v>
      </c>
      <c r="E251" s="12">
        <v>356</v>
      </c>
      <c r="F251" s="12">
        <v>178</v>
      </c>
      <c r="G251" s="12">
        <v>118.5</v>
      </c>
      <c r="H251" s="12">
        <v>89</v>
      </c>
      <c r="I251" s="12">
        <v>71</v>
      </c>
      <c r="J251" s="12">
        <v>59</v>
      </c>
      <c r="K251" s="12">
        <v>51</v>
      </c>
      <c r="L251" s="12">
        <v>44.5</v>
      </c>
      <c r="M251" s="12">
        <v>39.5</v>
      </c>
      <c r="N251" s="12">
        <v>35.5</v>
      </c>
      <c r="O251" s="12">
        <v>32.5</v>
      </c>
      <c r="P251" s="12">
        <v>29.5</v>
      </c>
      <c r="Q251" s="12">
        <v>27.5</v>
      </c>
      <c r="R251" s="12">
        <v>25.5</v>
      </c>
      <c r="S251" s="12">
        <v>24</v>
      </c>
      <c r="U251" s="12">
        <v>249</v>
      </c>
    </row>
    <row r="252" spans="1:21">
      <c r="A252" s="12">
        <v>250</v>
      </c>
      <c r="B252" s="12">
        <v>1428.5</v>
      </c>
      <c r="C252" s="12">
        <v>1071.5</v>
      </c>
      <c r="D252" s="12">
        <v>714</v>
      </c>
      <c r="E252" s="12">
        <v>357</v>
      </c>
      <c r="F252" s="12">
        <v>178.5</v>
      </c>
      <c r="G252" s="12">
        <v>119</v>
      </c>
      <c r="H252" s="12">
        <v>89</v>
      </c>
      <c r="I252" s="12">
        <v>71.5</v>
      </c>
      <c r="J252" s="12">
        <v>59.5</v>
      </c>
      <c r="K252" s="12">
        <v>51</v>
      </c>
      <c r="L252" s="12">
        <v>44.5</v>
      </c>
      <c r="M252" s="12">
        <v>39.5</v>
      </c>
      <c r="N252" s="12">
        <v>36</v>
      </c>
      <c r="O252" s="12">
        <v>32.5</v>
      </c>
      <c r="P252" s="12">
        <v>30</v>
      </c>
      <c r="Q252" s="12">
        <v>27.5</v>
      </c>
      <c r="R252" s="12">
        <v>25.5</v>
      </c>
      <c r="S252" s="12">
        <v>24</v>
      </c>
      <c r="U252" s="12">
        <v>250</v>
      </c>
    </row>
    <row r="253" spans="1:21">
      <c r="A253" s="12">
        <v>251</v>
      </c>
      <c r="B253" s="12">
        <v>1434</v>
      </c>
      <c r="C253" s="12">
        <v>1076</v>
      </c>
      <c r="D253" s="12">
        <v>717</v>
      </c>
      <c r="E253" s="12">
        <v>358.5</v>
      </c>
      <c r="F253" s="12">
        <v>179</v>
      </c>
      <c r="G253" s="12">
        <v>119.5</v>
      </c>
      <c r="H253" s="12">
        <v>89.5</v>
      </c>
      <c r="I253" s="12">
        <v>72</v>
      </c>
      <c r="J253" s="12">
        <v>60</v>
      </c>
      <c r="K253" s="12">
        <v>51</v>
      </c>
      <c r="L253" s="12">
        <v>45</v>
      </c>
      <c r="M253" s="12">
        <v>40</v>
      </c>
      <c r="N253" s="12">
        <v>36</v>
      </c>
      <c r="O253" s="12">
        <v>32.5</v>
      </c>
      <c r="P253" s="12">
        <v>30</v>
      </c>
      <c r="Q253" s="12">
        <v>27.5</v>
      </c>
      <c r="R253" s="12">
        <v>25.5</v>
      </c>
      <c r="S253" s="12">
        <v>24</v>
      </c>
      <c r="U253" s="12">
        <v>251</v>
      </c>
    </row>
    <row r="254" spans="1:21">
      <c r="A254" s="12">
        <v>252</v>
      </c>
      <c r="B254" s="12">
        <v>1440</v>
      </c>
      <c r="C254" s="12">
        <v>1080</v>
      </c>
      <c r="D254" s="12">
        <v>720</v>
      </c>
      <c r="E254" s="12">
        <v>360</v>
      </c>
      <c r="F254" s="12">
        <v>180</v>
      </c>
      <c r="G254" s="12">
        <v>120</v>
      </c>
      <c r="H254" s="12">
        <v>90</v>
      </c>
      <c r="I254" s="12">
        <v>72</v>
      </c>
      <c r="J254" s="12">
        <v>60</v>
      </c>
      <c r="K254" s="12">
        <v>51.5</v>
      </c>
      <c r="L254" s="12">
        <v>45</v>
      </c>
      <c r="M254" s="12">
        <v>40</v>
      </c>
      <c r="N254" s="12">
        <v>36</v>
      </c>
      <c r="O254" s="12">
        <v>33</v>
      </c>
      <c r="P254" s="12">
        <v>30</v>
      </c>
      <c r="Q254" s="12">
        <v>27.5</v>
      </c>
      <c r="R254" s="12">
        <v>26</v>
      </c>
      <c r="S254" s="12">
        <v>24</v>
      </c>
      <c r="U254" s="12">
        <v>252</v>
      </c>
    </row>
    <row r="255" spans="1:21">
      <c r="A255" s="12">
        <v>253</v>
      </c>
      <c r="B255" s="12">
        <v>1446</v>
      </c>
      <c r="C255" s="12">
        <v>1084</v>
      </c>
      <c r="D255" s="12">
        <v>723</v>
      </c>
      <c r="E255" s="12">
        <v>361.5</v>
      </c>
      <c r="F255" s="12">
        <v>181</v>
      </c>
      <c r="G255" s="12">
        <v>120.5</v>
      </c>
      <c r="H255" s="12">
        <v>90.5</v>
      </c>
      <c r="I255" s="12">
        <v>72</v>
      </c>
      <c r="J255" s="12">
        <v>60</v>
      </c>
      <c r="K255" s="12">
        <v>51.5</v>
      </c>
      <c r="L255" s="12">
        <v>45</v>
      </c>
      <c r="M255" s="12">
        <v>40</v>
      </c>
      <c r="N255" s="12">
        <v>36</v>
      </c>
      <c r="O255" s="12">
        <v>33</v>
      </c>
      <c r="P255" s="12">
        <v>30</v>
      </c>
      <c r="Q255" s="12">
        <v>28</v>
      </c>
      <c r="R255" s="12">
        <v>26</v>
      </c>
      <c r="S255" s="12">
        <v>24</v>
      </c>
      <c r="U255" s="12">
        <v>253</v>
      </c>
    </row>
    <row r="256" spans="1:21">
      <c r="A256" s="12">
        <v>254</v>
      </c>
      <c r="B256" s="12">
        <v>1451.5</v>
      </c>
      <c r="C256" s="12">
        <v>1088.5</v>
      </c>
      <c r="D256" s="12">
        <v>726</v>
      </c>
      <c r="E256" s="12">
        <v>363</v>
      </c>
      <c r="F256" s="12">
        <v>181.5</v>
      </c>
      <c r="G256" s="12">
        <v>121</v>
      </c>
      <c r="H256" s="12">
        <v>91</v>
      </c>
      <c r="I256" s="12">
        <v>72.5</v>
      </c>
      <c r="J256" s="12">
        <v>60.5</v>
      </c>
      <c r="K256" s="12">
        <v>52</v>
      </c>
      <c r="L256" s="12">
        <v>45.5</v>
      </c>
      <c r="M256" s="12">
        <v>40.5</v>
      </c>
      <c r="N256" s="12">
        <v>36</v>
      </c>
      <c r="O256" s="12">
        <v>33</v>
      </c>
      <c r="P256" s="12">
        <v>30</v>
      </c>
      <c r="Q256" s="12">
        <v>28</v>
      </c>
      <c r="R256" s="12">
        <v>26</v>
      </c>
      <c r="S256" s="12">
        <v>24</v>
      </c>
      <c r="U256" s="12">
        <v>254</v>
      </c>
    </row>
    <row r="257" spans="1:21">
      <c r="A257" s="12">
        <v>255</v>
      </c>
      <c r="B257" s="12">
        <v>1457</v>
      </c>
      <c r="C257" s="12">
        <v>1093</v>
      </c>
      <c r="D257" s="12">
        <v>728.5</v>
      </c>
      <c r="E257" s="12">
        <v>364</v>
      </c>
      <c r="F257" s="12">
        <v>182</v>
      </c>
      <c r="G257" s="12">
        <v>121.5</v>
      </c>
      <c r="H257" s="12">
        <v>91</v>
      </c>
      <c r="I257" s="12">
        <v>73</v>
      </c>
      <c r="J257" s="12">
        <v>61</v>
      </c>
      <c r="K257" s="12">
        <v>52</v>
      </c>
      <c r="L257" s="12">
        <v>45.5</v>
      </c>
      <c r="M257" s="12">
        <v>40.5</v>
      </c>
      <c r="N257" s="12">
        <v>36.5</v>
      </c>
      <c r="O257" s="12">
        <v>33</v>
      </c>
      <c r="P257" s="12">
        <v>30.5</v>
      </c>
      <c r="Q257" s="12">
        <v>28</v>
      </c>
      <c r="R257" s="12">
        <v>26</v>
      </c>
      <c r="S257" s="12">
        <v>24</v>
      </c>
      <c r="U257" s="12">
        <v>255</v>
      </c>
    </row>
    <row r="258" spans="1:21">
      <c r="A258" s="12">
        <v>256</v>
      </c>
      <c r="B258" s="12">
        <v>1463</v>
      </c>
      <c r="C258" s="12">
        <v>1097</v>
      </c>
      <c r="D258" s="12">
        <v>731.5</v>
      </c>
      <c r="E258" s="12">
        <v>366</v>
      </c>
      <c r="F258" s="12">
        <v>183</v>
      </c>
      <c r="G258" s="12">
        <v>122</v>
      </c>
      <c r="H258" s="12">
        <v>91.5</v>
      </c>
      <c r="I258" s="12">
        <v>73</v>
      </c>
      <c r="J258" s="12">
        <v>61</v>
      </c>
      <c r="K258" s="12">
        <v>52</v>
      </c>
      <c r="L258" s="12">
        <v>46</v>
      </c>
      <c r="M258" s="12">
        <v>40.5</v>
      </c>
      <c r="N258" s="12">
        <v>36.5</v>
      </c>
      <c r="O258" s="12">
        <v>33</v>
      </c>
      <c r="P258" s="12">
        <v>30.5</v>
      </c>
      <c r="Q258" s="12">
        <v>28</v>
      </c>
      <c r="R258" s="12">
        <v>26</v>
      </c>
      <c r="S258" s="12">
        <v>24.5</v>
      </c>
      <c r="U258" s="12">
        <v>256</v>
      </c>
    </row>
    <row r="259" spans="1:21">
      <c r="A259" s="12">
        <v>257</v>
      </c>
      <c r="B259" s="12">
        <v>1468.5</v>
      </c>
      <c r="C259" s="12">
        <v>1101.5</v>
      </c>
      <c r="D259" s="12">
        <v>734</v>
      </c>
      <c r="E259" s="12">
        <v>367</v>
      </c>
      <c r="F259" s="12">
        <v>183.5</v>
      </c>
      <c r="G259" s="12">
        <v>122.5</v>
      </c>
      <c r="H259" s="12">
        <v>92</v>
      </c>
      <c r="I259" s="12">
        <v>73.5</v>
      </c>
      <c r="J259" s="12">
        <v>61</v>
      </c>
      <c r="K259" s="12">
        <v>52.5</v>
      </c>
      <c r="L259" s="12">
        <v>46</v>
      </c>
      <c r="M259" s="12">
        <v>41</v>
      </c>
      <c r="N259" s="12">
        <v>37</v>
      </c>
      <c r="O259" s="12">
        <v>33.5</v>
      </c>
      <c r="P259" s="12">
        <v>30.5</v>
      </c>
      <c r="Q259" s="12">
        <v>28</v>
      </c>
      <c r="R259" s="12">
        <v>26</v>
      </c>
      <c r="S259" s="12">
        <v>24.5</v>
      </c>
      <c r="U259" s="12">
        <v>257</v>
      </c>
    </row>
    <row r="260" spans="1:21">
      <c r="A260" s="12">
        <v>258</v>
      </c>
      <c r="B260" s="12">
        <v>1474</v>
      </c>
      <c r="C260" s="12">
        <v>1106</v>
      </c>
      <c r="D260" s="12">
        <v>737</v>
      </c>
      <c r="E260" s="12">
        <v>368.5</v>
      </c>
      <c r="F260" s="12">
        <v>184</v>
      </c>
      <c r="G260" s="12">
        <v>123</v>
      </c>
      <c r="H260" s="12">
        <v>92</v>
      </c>
      <c r="I260" s="12">
        <v>74</v>
      </c>
      <c r="J260" s="12">
        <v>61.5</v>
      </c>
      <c r="K260" s="12">
        <v>52.5</v>
      </c>
      <c r="L260" s="12">
        <v>46</v>
      </c>
      <c r="M260" s="12">
        <v>41</v>
      </c>
      <c r="N260" s="12">
        <v>37</v>
      </c>
      <c r="O260" s="12">
        <v>33.5</v>
      </c>
      <c r="P260" s="12">
        <v>31</v>
      </c>
      <c r="Q260" s="12">
        <v>28.5</v>
      </c>
      <c r="R260" s="12">
        <v>26.5</v>
      </c>
      <c r="S260" s="12">
        <v>24.5</v>
      </c>
      <c r="U260" s="12">
        <v>258</v>
      </c>
    </row>
    <row r="261" spans="1:21">
      <c r="A261" s="12">
        <v>259</v>
      </c>
      <c r="B261" s="12">
        <v>1480</v>
      </c>
      <c r="C261" s="12">
        <v>1110</v>
      </c>
      <c r="D261" s="12">
        <v>740</v>
      </c>
      <c r="E261" s="12">
        <v>370</v>
      </c>
      <c r="F261" s="12">
        <v>185</v>
      </c>
      <c r="G261" s="12">
        <v>123.5</v>
      </c>
      <c r="H261" s="12">
        <v>92.5</v>
      </c>
      <c r="I261" s="12">
        <v>74</v>
      </c>
      <c r="J261" s="12">
        <v>61.5</v>
      </c>
      <c r="K261" s="12">
        <v>53</v>
      </c>
      <c r="L261" s="12">
        <v>46</v>
      </c>
      <c r="M261" s="12">
        <v>41</v>
      </c>
      <c r="N261" s="12">
        <v>37</v>
      </c>
      <c r="O261" s="12">
        <v>33.5</v>
      </c>
      <c r="P261" s="12">
        <v>31</v>
      </c>
      <c r="Q261" s="12">
        <v>28.5</v>
      </c>
      <c r="R261" s="12">
        <v>26.5</v>
      </c>
      <c r="S261" s="12">
        <v>24.5</v>
      </c>
      <c r="U261" s="12">
        <v>259</v>
      </c>
    </row>
    <row r="262" spans="1:21">
      <c r="A262" s="12">
        <v>260</v>
      </c>
      <c r="B262" s="12">
        <v>1486</v>
      </c>
      <c r="C262" s="12">
        <v>1114</v>
      </c>
      <c r="D262" s="12">
        <v>743</v>
      </c>
      <c r="E262" s="12">
        <v>371.5</v>
      </c>
      <c r="F262" s="12">
        <v>186</v>
      </c>
      <c r="G262" s="12">
        <v>124</v>
      </c>
      <c r="H262" s="12">
        <v>93</v>
      </c>
      <c r="I262" s="12">
        <v>74</v>
      </c>
      <c r="J262" s="12">
        <v>62</v>
      </c>
      <c r="K262" s="12">
        <v>53</v>
      </c>
      <c r="L262" s="12">
        <v>46.5</v>
      </c>
      <c r="M262" s="12">
        <v>41</v>
      </c>
      <c r="N262" s="12">
        <v>37</v>
      </c>
      <c r="O262" s="12">
        <v>34</v>
      </c>
      <c r="P262" s="12">
        <v>31</v>
      </c>
      <c r="Q262" s="12">
        <v>28.5</v>
      </c>
      <c r="R262" s="12">
        <v>26.5</v>
      </c>
      <c r="S262" s="12">
        <v>25</v>
      </c>
      <c r="U262" s="12">
        <v>260</v>
      </c>
    </row>
    <row r="263" spans="1:21">
      <c r="A263" s="12">
        <v>261</v>
      </c>
      <c r="B263" s="12">
        <v>1491.5</v>
      </c>
      <c r="C263" s="12">
        <v>1118.5</v>
      </c>
      <c r="D263" s="12">
        <v>746</v>
      </c>
      <c r="E263" s="12">
        <v>373</v>
      </c>
      <c r="F263" s="12">
        <v>186.5</v>
      </c>
      <c r="G263" s="12">
        <v>124</v>
      </c>
      <c r="H263" s="12">
        <v>93</v>
      </c>
      <c r="I263" s="12">
        <v>74.5</v>
      </c>
      <c r="J263" s="12">
        <v>62</v>
      </c>
      <c r="K263" s="12">
        <v>53</v>
      </c>
      <c r="L263" s="12">
        <v>46.5</v>
      </c>
      <c r="M263" s="12">
        <v>41.5</v>
      </c>
      <c r="N263" s="12">
        <v>37</v>
      </c>
      <c r="O263" s="12">
        <v>34</v>
      </c>
      <c r="P263" s="12">
        <v>31</v>
      </c>
      <c r="Q263" s="12">
        <v>28.5</v>
      </c>
      <c r="R263" s="12">
        <v>26.5</v>
      </c>
      <c r="S263" s="12">
        <v>25</v>
      </c>
      <c r="U263" s="12">
        <v>261</v>
      </c>
    </row>
    <row r="264" spans="1:21">
      <c r="A264" s="12">
        <v>262</v>
      </c>
      <c r="B264" s="12">
        <v>1497</v>
      </c>
      <c r="C264" s="12">
        <v>1123</v>
      </c>
      <c r="D264" s="12">
        <v>748.5</v>
      </c>
      <c r="E264" s="12">
        <v>374</v>
      </c>
      <c r="F264" s="12">
        <v>187</v>
      </c>
      <c r="G264" s="12">
        <v>125</v>
      </c>
      <c r="H264" s="12">
        <v>93.5</v>
      </c>
      <c r="I264" s="12">
        <v>75</v>
      </c>
      <c r="J264" s="12">
        <v>62.5</v>
      </c>
      <c r="K264" s="12">
        <v>53.5</v>
      </c>
      <c r="L264" s="12">
        <v>47</v>
      </c>
      <c r="M264" s="12">
        <v>41.5</v>
      </c>
      <c r="N264" s="12">
        <v>37.5</v>
      </c>
      <c r="O264" s="12">
        <v>34</v>
      </c>
      <c r="P264" s="12">
        <v>31</v>
      </c>
      <c r="Q264" s="12">
        <v>29</v>
      </c>
      <c r="R264" s="12">
        <v>27</v>
      </c>
      <c r="S264" s="12">
        <v>25</v>
      </c>
      <c r="U264" s="12">
        <v>262</v>
      </c>
    </row>
    <row r="265" spans="1:21">
      <c r="A265" s="12">
        <v>263</v>
      </c>
      <c r="B265" s="12">
        <v>1503</v>
      </c>
      <c r="C265" s="12">
        <v>1127</v>
      </c>
      <c r="D265" s="12">
        <v>751.5</v>
      </c>
      <c r="E265" s="12">
        <v>376</v>
      </c>
      <c r="F265" s="12">
        <v>188</v>
      </c>
      <c r="G265" s="12">
        <v>125</v>
      </c>
      <c r="H265" s="12">
        <v>94</v>
      </c>
      <c r="I265" s="12">
        <v>75</v>
      </c>
      <c r="J265" s="12">
        <v>62.5</v>
      </c>
      <c r="K265" s="12">
        <v>53.5</v>
      </c>
      <c r="L265" s="12">
        <v>47</v>
      </c>
      <c r="M265" s="12">
        <v>42</v>
      </c>
      <c r="N265" s="12">
        <v>37.5</v>
      </c>
      <c r="O265" s="12">
        <v>34</v>
      </c>
      <c r="P265" s="12">
        <v>31.5</v>
      </c>
      <c r="Q265" s="12">
        <v>29</v>
      </c>
      <c r="R265" s="12">
        <v>27</v>
      </c>
      <c r="S265" s="12">
        <v>25</v>
      </c>
      <c r="U265" s="12">
        <v>263</v>
      </c>
    </row>
    <row r="266" spans="1:21">
      <c r="A266" s="12">
        <v>264</v>
      </c>
      <c r="B266" s="12">
        <v>1508.5</v>
      </c>
      <c r="C266" s="12">
        <v>1131.5</v>
      </c>
      <c r="D266" s="12">
        <v>754</v>
      </c>
      <c r="E266" s="12">
        <v>377</v>
      </c>
      <c r="F266" s="12">
        <v>188.5</v>
      </c>
      <c r="G266" s="12">
        <v>126</v>
      </c>
      <c r="H266" s="12">
        <v>94</v>
      </c>
      <c r="I266" s="12">
        <v>75.5</v>
      </c>
      <c r="J266" s="12">
        <v>63</v>
      </c>
      <c r="K266" s="12">
        <v>54</v>
      </c>
      <c r="L266" s="12">
        <v>47</v>
      </c>
      <c r="M266" s="12">
        <v>42</v>
      </c>
      <c r="N266" s="12">
        <v>38</v>
      </c>
      <c r="O266" s="12">
        <v>34</v>
      </c>
      <c r="P266" s="12">
        <v>31.5</v>
      </c>
      <c r="Q266" s="12">
        <v>29</v>
      </c>
      <c r="R266" s="12">
        <v>27</v>
      </c>
      <c r="S266" s="12">
        <v>25</v>
      </c>
      <c r="U266" s="12">
        <v>264</v>
      </c>
    </row>
    <row r="267" spans="1:21">
      <c r="A267" s="12">
        <v>265</v>
      </c>
      <c r="B267" s="12">
        <v>1514</v>
      </c>
      <c r="C267" s="12">
        <v>1136</v>
      </c>
      <c r="D267" s="12">
        <v>757</v>
      </c>
      <c r="E267" s="12">
        <v>378.5</v>
      </c>
      <c r="F267" s="12">
        <v>189</v>
      </c>
      <c r="G267" s="12">
        <v>126</v>
      </c>
      <c r="H267" s="12">
        <v>94.5</v>
      </c>
      <c r="I267" s="12">
        <v>76</v>
      </c>
      <c r="J267" s="12">
        <v>63</v>
      </c>
      <c r="K267" s="12">
        <v>54</v>
      </c>
      <c r="L267" s="12">
        <v>47.5</v>
      </c>
      <c r="M267" s="12">
        <v>42</v>
      </c>
      <c r="N267" s="12">
        <v>38</v>
      </c>
      <c r="O267" s="12">
        <v>34.5</v>
      </c>
      <c r="P267" s="12">
        <v>31.5</v>
      </c>
      <c r="Q267" s="12">
        <v>29</v>
      </c>
      <c r="R267" s="12">
        <v>27</v>
      </c>
      <c r="S267" s="12">
        <v>25</v>
      </c>
      <c r="U267" s="12">
        <v>265</v>
      </c>
    </row>
    <row r="268" spans="1:21">
      <c r="A268" s="12">
        <v>266</v>
      </c>
      <c r="B268" s="12">
        <v>1520</v>
      </c>
      <c r="C268" s="12">
        <v>1140</v>
      </c>
      <c r="D268" s="12">
        <v>760</v>
      </c>
      <c r="E268" s="12">
        <v>380</v>
      </c>
      <c r="F268" s="12">
        <v>190</v>
      </c>
      <c r="G268" s="12">
        <v>126.5</v>
      </c>
      <c r="H268" s="12">
        <v>95</v>
      </c>
      <c r="I268" s="12">
        <v>76</v>
      </c>
      <c r="J268" s="12">
        <v>63.5</v>
      </c>
      <c r="K268" s="12">
        <v>54</v>
      </c>
      <c r="L268" s="12">
        <v>47.5</v>
      </c>
      <c r="M268" s="12">
        <v>42</v>
      </c>
      <c r="N268" s="12">
        <v>38</v>
      </c>
      <c r="O268" s="12">
        <v>34.5</v>
      </c>
      <c r="P268" s="12">
        <v>31.5</v>
      </c>
      <c r="Q268" s="12">
        <v>29</v>
      </c>
      <c r="R268" s="12">
        <v>27</v>
      </c>
      <c r="S268" s="12">
        <v>25.5</v>
      </c>
      <c r="U268" s="12">
        <v>266</v>
      </c>
    </row>
    <row r="269" spans="1:21">
      <c r="A269" s="12">
        <v>267</v>
      </c>
      <c r="B269" s="12">
        <v>1526</v>
      </c>
      <c r="C269" s="12">
        <v>1144</v>
      </c>
      <c r="D269" s="12">
        <v>763</v>
      </c>
      <c r="E269" s="12">
        <v>381.5</v>
      </c>
      <c r="F269" s="12">
        <v>191</v>
      </c>
      <c r="G269" s="12">
        <v>127</v>
      </c>
      <c r="H269" s="12">
        <v>95.5</v>
      </c>
      <c r="I269" s="12">
        <v>76</v>
      </c>
      <c r="J269" s="12">
        <v>63.5</v>
      </c>
      <c r="K269" s="12">
        <v>54.5</v>
      </c>
      <c r="L269" s="12">
        <v>47.5</v>
      </c>
      <c r="M269" s="12">
        <v>42.5</v>
      </c>
      <c r="N269" s="12">
        <v>38</v>
      </c>
      <c r="O269" s="12">
        <v>34.5</v>
      </c>
      <c r="P269" s="12">
        <v>32</v>
      </c>
      <c r="Q269" s="12">
        <v>29.5</v>
      </c>
      <c r="R269" s="12">
        <v>27</v>
      </c>
      <c r="S269" s="12">
        <v>25.5</v>
      </c>
      <c r="U269" s="12">
        <v>267</v>
      </c>
    </row>
    <row r="270" spans="1:21">
      <c r="A270" s="12">
        <v>268</v>
      </c>
      <c r="B270" s="12">
        <v>1531.5</v>
      </c>
      <c r="C270" s="12">
        <v>1148.5</v>
      </c>
      <c r="D270" s="12">
        <v>766</v>
      </c>
      <c r="E270" s="12">
        <v>383</v>
      </c>
      <c r="F270" s="12">
        <v>191.5</v>
      </c>
      <c r="G270" s="12">
        <v>127.5</v>
      </c>
      <c r="H270" s="12">
        <v>96</v>
      </c>
      <c r="I270" s="12">
        <v>76.5</v>
      </c>
      <c r="J270" s="12">
        <v>64</v>
      </c>
      <c r="K270" s="12">
        <v>54.5</v>
      </c>
      <c r="L270" s="12">
        <v>48</v>
      </c>
      <c r="M270" s="12">
        <v>42.5</v>
      </c>
      <c r="N270" s="12">
        <v>38</v>
      </c>
      <c r="O270" s="12">
        <v>35</v>
      </c>
      <c r="P270" s="12">
        <v>32</v>
      </c>
      <c r="Q270" s="12">
        <v>29.5</v>
      </c>
      <c r="R270" s="12">
        <v>27.5</v>
      </c>
      <c r="S270" s="12">
        <v>25.5</v>
      </c>
      <c r="U270" s="12">
        <v>268</v>
      </c>
    </row>
    <row r="271" spans="1:21">
      <c r="A271" s="12">
        <v>269</v>
      </c>
      <c r="B271" s="12">
        <v>1537</v>
      </c>
      <c r="C271" s="12">
        <v>1153</v>
      </c>
      <c r="D271" s="12">
        <v>768.5</v>
      </c>
      <c r="E271" s="12">
        <v>384</v>
      </c>
      <c r="F271" s="12">
        <v>192</v>
      </c>
      <c r="G271" s="12">
        <v>128</v>
      </c>
      <c r="H271" s="12">
        <v>96</v>
      </c>
      <c r="I271" s="12">
        <v>77</v>
      </c>
      <c r="J271" s="12">
        <v>64</v>
      </c>
      <c r="K271" s="12">
        <v>55</v>
      </c>
      <c r="L271" s="12">
        <v>48</v>
      </c>
      <c r="M271" s="12">
        <v>42.5</v>
      </c>
      <c r="N271" s="12">
        <v>38.5</v>
      </c>
      <c r="O271" s="12">
        <v>35</v>
      </c>
      <c r="P271" s="12">
        <v>32</v>
      </c>
      <c r="Q271" s="12">
        <v>29.5</v>
      </c>
      <c r="R271" s="12">
        <v>27.5</v>
      </c>
      <c r="S271" s="12">
        <v>25.5</v>
      </c>
      <c r="U271" s="12">
        <v>269</v>
      </c>
    </row>
    <row r="272" spans="1:21">
      <c r="A272" s="12">
        <v>270</v>
      </c>
      <c r="B272" s="12">
        <v>1543</v>
      </c>
      <c r="C272" s="12">
        <v>1157</v>
      </c>
      <c r="D272" s="12">
        <v>771.5</v>
      </c>
      <c r="E272" s="12">
        <v>386</v>
      </c>
      <c r="F272" s="12">
        <v>193</v>
      </c>
      <c r="G272" s="12">
        <v>128.5</v>
      </c>
      <c r="H272" s="12">
        <v>96.5</v>
      </c>
      <c r="I272" s="12">
        <v>77</v>
      </c>
      <c r="J272" s="12">
        <v>64</v>
      </c>
      <c r="K272" s="12">
        <v>55</v>
      </c>
      <c r="L272" s="12">
        <v>48</v>
      </c>
      <c r="M272" s="12">
        <v>43</v>
      </c>
      <c r="N272" s="12">
        <v>38.5</v>
      </c>
      <c r="O272" s="12">
        <v>35</v>
      </c>
      <c r="P272" s="12">
        <v>32</v>
      </c>
      <c r="Q272" s="12">
        <v>29.5</v>
      </c>
      <c r="R272" s="12">
        <v>27.5</v>
      </c>
      <c r="S272" s="12">
        <v>26</v>
      </c>
      <c r="U272" s="12">
        <v>270</v>
      </c>
    </row>
    <row r="273" spans="1:21">
      <c r="A273" s="12">
        <v>271</v>
      </c>
      <c r="B273" s="12">
        <v>1548.5</v>
      </c>
      <c r="C273" s="12">
        <v>1161.5</v>
      </c>
      <c r="D273" s="12">
        <v>774</v>
      </c>
      <c r="E273" s="12">
        <v>387</v>
      </c>
      <c r="F273" s="12">
        <v>193.5</v>
      </c>
      <c r="G273" s="12">
        <v>129</v>
      </c>
      <c r="H273" s="12">
        <v>97</v>
      </c>
      <c r="I273" s="12">
        <v>77.5</v>
      </c>
      <c r="J273" s="12">
        <v>64.5</v>
      </c>
      <c r="K273" s="12">
        <v>55.5</v>
      </c>
      <c r="L273" s="12">
        <v>48.5</v>
      </c>
      <c r="M273" s="12">
        <v>43</v>
      </c>
      <c r="N273" s="12">
        <v>39</v>
      </c>
      <c r="O273" s="12">
        <v>35</v>
      </c>
      <c r="P273" s="12">
        <v>32</v>
      </c>
      <c r="Q273" s="12">
        <v>30</v>
      </c>
      <c r="R273" s="12">
        <v>27.5</v>
      </c>
      <c r="S273" s="12">
        <v>26</v>
      </c>
      <c r="U273" s="12">
        <v>271</v>
      </c>
    </row>
    <row r="274" spans="1:21">
      <c r="A274" s="12">
        <v>272</v>
      </c>
      <c r="B274" s="12">
        <v>1554</v>
      </c>
      <c r="C274" s="12">
        <v>1166</v>
      </c>
      <c r="D274" s="12">
        <v>777</v>
      </c>
      <c r="E274" s="12">
        <v>388.5</v>
      </c>
      <c r="F274" s="12">
        <v>194</v>
      </c>
      <c r="G274" s="12">
        <v>129.5</v>
      </c>
      <c r="H274" s="12">
        <v>97</v>
      </c>
      <c r="I274" s="12">
        <v>78</v>
      </c>
      <c r="J274" s="12">
        <v>65</v>
      </c>
      <c r="K274" s="12">
        <v>55.5</v>
      </c>
      <c r="L274" s="12">
        <v>48.5</v>
      </c>
      <c r="M274" s="12">
        <v>43</v>
      </c>
      <c r="N274" s="12">
        <v>39</v>
      </c>
      <c r="O274" s="12">
        <v>35.5</v>
      </c>
      <c r="P274" s="12">
        <v>32.5</v>
      </c>
      <c r="Q274" s="12">
        <v>30</v>
      </c>
      <c r="R274" s="12">
        <v>28</v>
      </c>
      <c r="S274" s="12">
        <v>26</v>
      </c>
      <c r="U274" s="12">
        <v>272</v>
      </c>
    </row>
    <row r="275" spans="1:21">
      <c r="A275" s="12">
        <v>273</v>
      </c>
      <c r="B275" s="12">
        <v>1560</v>
      </c>
      <c r="C275" s="12">
        <v>1170</v>
      </c>
      <c r="D275" s="12">
        <v>780</v>
      </c>
      <c r="E275" s="12">
        <v>390</v>
      </c>
      <c r="F275" s="12">
        <v>195</v>
      </c>
      <c r="G275" s="12">
        <v>130</v>
      </c>
      <c r="H275" s="12">
        <v>97.5</v>
      </c>
      <c r="I275" s="12">
        <v>78</v>
      </c>
      <c r="J275" s="12">
        <v>65</v>
      </c>
      <c r="K275" s="12">
        <v>56</v>
      </c>
      <c r="L275" s="12">
        <v>49</v>
      </c>
      <c r="M275" s="12">
        <v>43.5</v>
      </c>
      <c r="N275" s="12">
        <v>39</v>
      </c>
      <c r="O275" s="12">
        <v>35.5</v>
      </c>
      <c r="P275" s="12">
        <v>32.5</v>
      </c>
      <c r="Q275" s="12">
        <v>30</v>
      </c>
      <c r="R275" s="12">
        <v>28</v>
      </c>
      <c r="S275" s="12">
        <v>26</v>
      </c>
      <c r="U275" s="12">
        <v>273</v>
      </c>
    </row>
    <row r="276" spans="1:21">
      <c r="A276" s="12">
        <v>274</v>
      </c>
      <c r="B276" s="12">
        <v>1566</v>
      </c>
      <c r="C276" s="12">
        <v>1174</v>
      </c>
      <c r="D276" s="12">
        <v>783</v>
      </c>
      <c r="E276" s="12">
        <v>391.5</v>
      </c>
      <c r="F276" s="12">
        <v>196</v>
      </c>
      <c r="G276" s="12">
        <v>130.5</v>
      </c>
      <c r="H276" s="12">
        <v>98</v>
      </c>
      <c r="I276" s="12">
        <v>78</v>
      </c>
      <c r="J276" s="12">
        <v>65</v>
      </c>
      <c r="K276" s="12">
        <v>56</v>
      </c>
      <c r="L276" s="12">
        <v>49</v>
      </c>
      <c r="M276" s="12">
        <v>43.5</v>
      </c>
      <c r="N276" s="12">
        <v>39</v>
      </c>
      <c r="O276" s="12">
        <v>35.5</v>
      </c>
      <c r="P276" s="12">
        <v>32.5</v>
      </c>
      <c r="Q276" s="12">
        <v>30</v>
      </c>
      <c r="R276" s="12">
        <v>28</v>
      </c>
      <c r="S276" s="12">
        <v>26</v>
      </c>
      <c r="U276" s="12">
        <v>274</v>
      </c>
    </row>
    <row r="277" spans="1:21">
      <c r="A277" s="12">
        <v>275</v>
      </c>
      <c r="B277" s="12">
        <v>1571.5</v>
      </c>
      <c r="C277" s="12">
        <v>1178.5</v>
      </c>
      <c r="D277" s="12">
        <v>786</v>
      </c>
      <c r="E277" s="12">
        <v>393</v>
      </c>
      <c r="F277" s="12">
        <v>196.5</v>
      </c>
      <c r="G277" s="12">
        <v>131</v>
      </c>
      <c r="H277" s="12">
        <v>98</v>
      </c>
      <c r="I277" s="12">
        <v>78.5</v>
      </c>
      <c r="J277" s="12">
        <v>65.5</v>
      </c>
      <c r="K277" s="12">
        <v>56</v>
      </c>
      <c r="L277" s="12">
        <v>49</v>
      </c>
      <c r="M277" s="12">
        <v>43.5</v>
      </c>
      <c r="N277" s="12">
        <v>39</v>
      </c>
      <c r="O277" s="12">
        <v>36</v>
      </c>
      <c r="P277" s="12">
        <v>33</v>
      </c>
      <c r="Q277" s="12">
        <v>30</v>
      </c>
      <c r="R277" s="12">
        <v>28</v>
      </c>
      <c r="S277" s="12">
        <v>26</v>
      </c>
      <c r="U277" s="12">
        <v>275</v>
      </c>
    </row>
    <row r="278" spans="1:21">
      <c r="A278" s="12">
        <v>276</v>
      </c>
      <c r="B278" s="12">
        <v>1577</v>
      </c>
      <c r="C278" s="12">
        <v>1183</v>
      </c>
      <c r="D278" s="12">
        <v>788.5</v>
      </c>
      <c r="E278" s="12">
        <v>394</v>
      </c>
      <c r="F278" s="12">
        <v>197</v>
      </c>
      <c r="G278" s="12">
        <v>131.5</v>
      </c>
      <c r="H278" s="12">
        <v>98.5</v>
      </c>
      <c r="I278" s="12">
        <v>79</v>
      </c>
      <c r="J278" s="12">
        <v>66</v>
      </c>
      <c r="K278" s="12">
        <v>56.5</v>
      </c>
      <c r="L278" s="12">
        <v>49</v>
      </c>
      <c r="M278" s="12">
        <v>44</v>
      </c>
      <c r="N278" s="12">
        <v>39.5</v>
      </c>
      <c r="O278" s="12">
        <v>36</v>
      </c>
      <c r="P278" s="12">
        <v>33</v>
      </c>
      <c r="Q278" s="12">
        <v>30.5</v>
      </c>
      <c r="R278" s="12">
        <v>28</v>
      </c>
      <c r="S278" s="12">
        <v>26</v>
      </c>
      <c r="U278" s="12">
        <v>276</v>
      </c>
    </row>
    <row r="279" spans="1:21">
      <c r="A279" s="12">
        <v>277</v>
      </c>
      <c r="B279" s="12">
        <v>1583</v>
      </c>
      <c r="C279" s="12">
        <v>1187</v>
      </c>
      <c r="D279" s="12">
        <v>791.5</v>
      </c>
      <c r="E279" s="12">
        <v>396</v>
      </c>
      <c r="F279" s="12">
        <v>198</v>
      </c>
      <c r="G279" s="12">
        <v>132</v>
      </c>
      <c r="H279" s="12">
        <v>99</v>
      </c>
      <c r="I279" s="12">
        <v>79</v>
      </c>
      <c r="J279" s="12">
        <v>66</v>
      </c>
      <c r="K279" s="12">
        <v>56.5</v>
      </c>
      <c r="L279" s="12">
        <v>49.5</v>
      </c>
      <c r="M279" s="12">
        <v>44</v>
      </c>
      <c r="N279" s="12">
        <v>39.5</v>
      </c>
      <c r="O279" s="12">
        <v>36</v>
      </c>
      <c r="P279" s="12">
        <v>33</v>
      </c>
      <c r="Q279" s="12">
        <v>30.5</v>
      </c>
      <c r="R279" s="12">
        <v>28</v>
      </c>
      <c r="S279" s="12">
        <v>26.5</v>
      </c>
      <c r="U279" s="12">
        <v>277</v>
      </c>
    </row>
    <row r="280" spans="1:21">
      <c r="A280" s="12">
        <v>278</v>
      </c>
      <c r="B280" s="12">
        <v>1588.5</v>
      </c>
      <c r="C280" s="12">
        <v>1191.5</v>
      </c>
      <c r="D280" s="12">
        <v>794</v>
      </c>
      <c r="E280" s="12">
        <v>397</v>
      </c>
      <c r="F280" s="12">
        <v>198.5</v>
      </c>
      <c r="G280" s="12">
        <v>132.5</v>
      </c>
      <c r="H280" s="12">
        <v>99</v>
      </c>
      <c r="I280" s="12">
        <v>79.5</v>
      </c>
      <c r="J280" s="12">
        <v>66</v>
      </c>
      <c r="K280" s="12">
        <v>57</v>
      </c>
      <c r="L280" s="12">
        <v>49.5</v>
      </c>
      <c r="M280" s="12">
        <v>44</v>
      </c>
      <c r="N280" s="12">
        <v>40</v>
      </c>
      <c r="O280" s="12">
        <v>36</v>
      </c>
      <c r="P280" s="12">
        <v>33</v>
      </c>
      <c r="Q280" s="12">
        <v>30.5</v>
      </c>
      <c r="R280" s="12">
        <v>28.5</v>
      </c>
      <c r="S280" s="12">
        <v>26.5</v>
      </c>
      <c r="U280" s="12">
        <v>278</v>
      </c>
    </row>
    <row r="281" spans="1:21">
      <c r="A281" s="12">
        <v>279</v>
      </c>
      <c r="B281" s="12">
        <v>1594</v>
      </c>
      <c r="C281" s="12">
        <v>1196</v>
      </c>
      <c r="D281" s="12">
        <v>797</v>
      </c>
      <c r="E281" s="12">
        <v>398.5</v>
      </c>
      <c r="F281" s="12">
        <v>199</v>
      </c>
      <c r="G281" s="12">
        <v>133</v>
      </c>
      <c r="H281" s="12">
        <v>99.5</v>
      </c>
      <c r="I281" s="12">
        <v>80</v>
      </c>
      <c r="J281" s="12">
        <v>66.5</v>
      </c>
      <c r="K281" s="12">
        <v>57</v>
      </c>
      <c r="L281" s="12">
        <v>50</v>
      </c>
      <c r="M281" s="12">
        <v>44</v>
      </c>
      <c r="N281" s="12">
        <v>40</v>
      </c>
      <c r="O281" s="12">
        <v>36</v>
      </c>
      <c r="P281" s="12">
        <v>33</v>
      </c>
      <c r="Q281" s="12">
        <v>30.5</v>
      </c>
      <c r="R281" s="12">
        <v>28.5</v>
      </c>
      <c r="S281" s="12">
        <v>26.5</v>
      </c>
      <c r="U281" s="12">
        <v>279</v>
      </c>
    </row>
    <row r="282" spans="1:21">
      <c r="A282" s="12">
        <v>280</v>
      </c>
      <c r="B282" s="12">
        <v>1600</v>
      </c>
      <c r="C282" s="12">
        <v>1200</v>
      </c>
      <c r="D282" s="12">
        <v>800</v>
      </c>
      <c r="E282" s="12">
        <v>400</v>
      </c>
      <c r="F282" s="12">
        <v>200</v>
      </c>
      <c r="G282" s="12">
        <v>133.5</v>
      </c>
      <c r="H282" s="12">
        <v>100</v>
      </c>
      <c r="I282" s="12">
        <v>80</v>
      </c>
      <c r="J282" s="12">
        <v>66.5</v>
      </c>
      <c r="K282" s="12">
        <v>57</v>
      </c>
      <c r="L282" s="12">
        <v>50</v>
      </c>
      <c r="M282" s="12">
        <v>44.5</v>
      </c>
      <c r="N282" s="12">
        <v>40</v>
      </c>
      <c r="O282" s="12">
        <v>36.5</v>
      </c>
      <c r="P282" s="12">
        <v>33.5</v>
      </c>
      <c r="Q282" s="12">
        <v>31</v>
      </c>
      <c r="R282" s="12">
        <v>28.5</v>
      </c>
      <c r="S282" s="12">
        <v>26.5</v>
      </c>
      <c r="U282" s="12">
        <v>280</v>
      </c>
    </row>
    <row r="283" spans="1:21">
      <c r="A283" s="12">
        <v>281</v>
      </c>
      <c r="B283" s="12">
        <v>1606</v>
      </c>
      <c r="C283" s="12">
        <v>1204</v>
      </c>
      <c r="D283" s="12">
        <v>803</v>
      </c>
      <c r="E283" s="12">
        <v>401.5</v>
      </c>
      <c r="F283" s="12">
        <v>201</v>
      </c>
      <c r="G283" s="12">
        <v>134</v>
      </c>
      <c r="H283" s="12">
        <v>100.5</v>
      </c>
      <c r="I283" s="12">
        <v>80</v>
      </c>
      <c r="J283" s="12">
        <v>67</v>
      </c>
      <c r="K283" s="12">
        <v>57.5</v>
      </c>
      <c r="L283" s="12">
        <v>50</v>
      </c>
      <c r="M283" s="12">
        <v>44.5</v>
      </c>
      <c r="N283" s="12">
        <v>40</v>
      </c>
      <c r="O283" s="12">
        <v>36.5</v>
      </c>
      <c r="P283" s="12">
        <v>33.5</v>
      </c>
      <c r="Q283" s="12">
        <v>31</v>
      </c>
      <c r="R283" s="12">
        <v>28.5</v>
      </c>
      <c r="S283" s="12">
        <v>27</v>
      </c>
      <c r="U283" s="12">
        <v>281</v>
      </c>
    </row>
    <row r="284" spans="1:21">
      <c r="A284" s="12">
        <v>282</v>
      </c>
      <c r="B284" s="12">
        <v>1611.5</v>
      </c>
      <c r="C284" s="12">
        <v>1208.5</v>
      </c>
      <c r="D284" s="12">
        <v>806</v>
      </c>
      <c r="E284" s="12">
        <v>403</v>
      </c>
      <c r="F284" s="12">
        <v>201.5</v>
      </c>
      <c r="G284" s="12">
        <v>134</v>
      </c>
      <c r="H284" s="12">
        <v>101</v>
      </c>
      <c r="I284" s="12">
        <v>80.5</v>
      </c>
      <c r="J284" s="12">
        <v>67</v>
      </c>
      <c r="K284" s="12">
        <v>57.5</v>
      </c>
      <c r="L284" s="12">
        <v>50.5</v>
      </c>
      <c r="M284" s="12">
        <v>45</v>
      </c>
      <c r="N284" s="12">
        <v>40</v>
      </c>
      <c r="O284" s="12">
        <v>36.5</v>
      </c>
      <c r="P284" s="12">
        <v>33.5</v>
      </c>
      <c r="Q284" s="12">
        <v>31</v>
      </c>
      <c r="R284" s="12">
        <v>29</v>
      </c>
      <c r="S284" s="12">
        <v>27</v>
      </c>
      <c r="U284" s="12">
        <v>282</v>
      </c>
    </row>
    <row r="285" spans="1:21">
      <c r="A285" s="12">
        <v>283</v>
      </c>
      <c r="B285" s="12">
        <v>1617</v>
      </c>
      <c r="C285" s="12">
        <v>1213</v>
      </c>
      <c r="D285" s="12">
        <v>808.5</v>
      </c>
      <c r="E285" s="12">
        <v>404</v>
      </c>
      <c r="F285" s="12">
        <v>202</v>
      </c>
      <c r="G285" s="12">
        <v>135</v>
      </c>
      <c r="H285" s="12">
        <v>101</v>
      </c>
      <c r="I285" s="12">
        <v>81</v>
      </c>
      <c r="J285" s="12">
        <v>67.5</v>
      </c>
      <c r="K285" s="12">
        <v>58</v>
      </c>
      <c r="L285" s="12">
        <v>50.5</v>
      </c>
      <c r="M285" s="12">
        <v>45</v>
      </c>
      <c r="N285" s="12">
        <v>40.5</v>
      </c>
      <c r="O285" s="12">
        <v>37</v>
      </c>
      <c r="P285" s="12">
        <v>33.5</v>
      </c>
      <c r="Q285" s="12">
        <v>31</v>
      </c>
      <c r="R285" s="12">
        <v>29</v>
      </c>
      <c r="S285" s="12">
        <v>27</v>
      </c>
      <c r="U285" s="12">
        <v>283</v>
      </c>
    </row>
    <row r="286" spans="1:21">
      <c r="A286" s="12">
        <v>284</v>
      </c>
      <c r="B286" s="12">
        <v>1623</v>
      </c>
      <c r="C286" s="12">
        <v>1217</v>
      </c>
      <c r="D286" s="12">
        <v>811.5</v>
      </c>
      <c r="E286" s="12">
        <v>406</v>
      </c>
      <c r="F286" s="12">
        <v>203</v>
      </c>
      <c r="G286" s="12">
        <v>135</v>
      </c>
      <c r="H286" s="12">
        <v>101.5</v>
      </c>
      <c r="I286" s="12">
        <v>81</v>
      </c>
      <c r="J286" s="12">
        <v>67.5</v>
      </c>
      <c r="K286" s="12">
        <v>58</v>
      </c>
      <c r="L286" s="12">
        <v>51</v>
      </c>
      <c r="M286" s="12">
        <v>45</v>
      </c>
      <c r="N286" s="12">
        <v>40.5</v>
      </c>
      <c r="O286" s="12">
        <v>37</v>
      </c>
      <c r="P286" s="12">
        <v>34</v>
      </c>
      <c r="Q286" s="12">
        <v>31</v>
      </c>
      <c r="R286" s="12">
        <v>29</v>
      </c>
      <c r="S286" s="12">
        <v>27</v>
      </c>
      <c r="U286" s="12">
        <v>284</v>
      </c>
    </row>
    <row r="287" spans="1:21">
      <c r="A287" s="12">
        <v>285</v>
      </c>
      <c r="B287" s="12">
        <v>1628.5</v>
      </c>
      <c r="C287" s="12">
        <v>1221.5</v>
      </c>
      <c r="D287" s="12">
        <v>814</v>
      </c>
      <c r="E287" s="12">
        <v>407</v>
      </c>
      <c r="F287" s="12">
        <v>203.5</v>
      </c>
      <c r="G287" s="12">
        <v>136</v>
      </c>
      <c r="H287" s="12">
        <v>102</v>
      </c>
      <c r="I287" s="12">
        <v>81.5</v>
      </c>
      <c r="J287" s="12">
        <v>68</v>
      </c>
      <c r="K287" s="12">
        <v>58</v>
      </c>
      <c r="L287" s="12">
        <v>51</v>
      </c>
      <c r="M287" s="12">
        <v>45</v>
      </c>
      <c r="N287" s="12">
        <v>41</v>
      </c>
      <c r="O287" s="12">
        <v>37</v>
      </c>
      <c r="P287" s="12">
        <v>34</v>
      </c>
      <c r="Q287" s="12">
        <v>31.5</v>
      </c>
      <c r="R287" s="12">
        <v>29</v>
      </c>
      <c r="S287" s="12">
        <v>27</v>
      </c>
      <c r="U287" s="12">
        <v>285</v>
      </c>
    </row>
    <row r="288" spans="1:21">
      <c r="A288" s="12">
        <v>286</v>
      </c>
      <c r="B288" s="12">
        <v>1634</v>
      </c>
      <c r="C288" s="12">
        <v>1226</v>
      </c>
      <c r="D288" s="12">
        <v>817</v>
      </c>
      <c r="E288" s="12">
        <v>408.5</v>
      </c>
      <c r="F288" s="12">
        <v>204</v>
      </c>
      <c r="G288" s="12">
        <v>136</v>
      </c>
      <c r="H288" s="12">
        <v>102</v>
      </c>
      <c r="I288" s="12">
        <v>82</v>
      </c>
      <c r="J288" s="12">
        <v>68</v>
      </c>
      <c r="K288" s="12">
        <v>58.5</v>
      </c>
      <c r="L288" s="12">
        <v>51</v>
      </c>
      <c r="M288" s="12">
        <v>45.5</v>
      </c>
      <c r="N288" s="12">
        <v>41</v>
      </c>
      <c r="O288" s="12">
        <v>37</v>
      </c>
      <c r="P288" s="12">
        <v>34</v>
      </c>
      <c r="Q288" s="12">
        <v>31.5</v>
      </c>
      <c r="R288" s="12">
        <v>29</v>
      </c>
      <c r="S288" s="12">
        <v>27</v>
      </c>
      <c r="U288" s="12">
        <v>286</v>
      </c>
    </row>
    <row r="289" spans="1:21">
      <c r="A289" s="12">
        <v>287</v>
      </c>
      <c r="B289" s="12">
        <v>1640</v>
      </c>
      <c r="C289" s="12">
        <v>1230</v>
      </c>
      <c r="D289" s="12">
        <v>820</v>
      </c>
      <c r="E289" s="12">
        <v>410</v>
      </c>
      <c r="F289" s="12">
        <v>205</v>
      </c>
      <c r="G289" s="12">
        <v>136.5</v>
      </c>
      <c r="H289" s="12">
        <v>102.5</v>
      </c>
      <c r="I289" s="12">
        <v>82</v>
      </c>
      <c r="J289" s="12">
        <v>68.5</v>
      </c>
      <c r="K289" s="12">
        <v>58.5</v>
      </c>
      <c r="L289" s="12">
        <v>51</v>
      </c>
      <c r="M289" s="12">
        <v>45.5</v>
      </c>
      <c r="N289" s="12">
        <v>41</v>
      </c>
      <c r="O289" s="12">
        <v>37</v>
      </c>
      <c r="P289" s="12">
        <v>34</v>
      </c>
      <c r="Q289" s="12">
        <v>31.5</v>
      </c>
      <c r="R289" s="12">
        <v>29</v>
      </c>
      <c r="S289" s="12">
        <v>27.5</v>
      </c>
      <c r="U289" s="12">
        <v>287</v>
      </c>
    </row>
    <row r="290" spans="1:21">
      <c r="A290" s="12">
        <v>288</v>
      </c>
      <c r="B290" s="12">
        <v>1646</v>
      </c>
      <c r="C290" s="12">
        <v>1234</v>
      </c>
      <c r="D290" s="12">
        <v>823</v>
      </c>
      <c r="E290" s="12">
        <v>411.5</v>
      </c>
      <c r="F290" s="12">
        <v>206</v>
      </c>
      <c r="G290" s="12">
        <v>137</v>
      </c>
      <c r="H290" s="12">
        <v>103</v>
      </c>
      <c r="I290" s="12">
        <v>82</v>
      </c>
      <c r="J290" s="12">
        <v>68.5</v>
      </c>
      <c r="K290" s="12">
        <v>59</v>
      </c>
      <c r="L290" s="12">
        <v>51.5</v>
      </c>
      <c r="M290" s="12">
        <v>46</v>
      </c>
      <c r="N290" s="12">
        <v>41</v>
      </c>
      <c r="O290" s="12">
        <v>37.5</v>
      </c>
      <c r="P290" s="12">
        <v>34</v>
      </c>
      <c r="Q290" s="12">
        <v>31.5</v>
      </c>
      <c r="R290" s="12">
        <v>29.5</v>
      </c>
      <c r="S290" s="12">
        <v>27.5</v>
      </c>
      <c r="U290" s="12">
        <v>288</v>
      </c>
    </row>
    <row r="291" spans="1:21">
      <c r="A291" s="12">
        <v>289</v>
      </c>
      <c r="B291" s="12">
        <v>1651.5</v>
      </c>
      <c r="C291" s="12">
        <v>1238.5</v>
      </c>
      <c r="D291" s="12">
        <v>826</v>
      </c>
      <c r="E291" s="12">
        <v>413</v>
      </c>
      <c r="F291" s="12">
        <v>206.5</v>
      </c>
      <c r="G291" s="12">
        <v>137.5</v>
      </c>
      <c r="H291" s="12">
        <v>103</v>
      </c>
      <c r="I291" s="12">
        <v>82.5</v>
      </c>
      <c r="J291" s="12">
        <v>69</v>
      </c>
      <c r="K291" s="12">
        <v>59</v>
      </c>
      <c r="L291" s="12">
        <v>51.5</v>
      </c>
      <c r="M291" s="12">
        <v>46</v>
      </c>
      <c r="N291" s="12">
        <v>41</v>
      </c>
      <c r="O291" s="12">
        <v>37.5</v>
      </c>
      <c r="P291" s="12">
        <v>34.5</v>
      </c>
      <c r="Q291" s="12">
        <v>32</v>
      </c>
      <c r="R291" s="12">
        <v>29.5</v>
      </c>
      <c r="S291" s="12">
        <v>27.5</v>
      </c>
      <c r="U291" s="12">
        <v>289</v>
      </c>
    </row>
    <row r="292" spans="1:21">
      <c r="A292" s="12">
        <v>290</v>
      </c>
      <c r="B292" s="12">
        <v>1657</v>
      </c>
      <c r="C292" s="12">
        <v>1243</v>
      </c>
      <c r="D292" s="12">
        <v>828.5</v>
      </c>
      <c r="E292" s="12">
        <v>414</v>
      </c>
      <c r="F292" s="12">
        <v>207</v>
      </c>
      <c r="G292" s="12">
        <v>138</v>
      </c>
      <c r="H292" s="12">
        <v>103.5</v>
      </c>
      <c r="I292" s="12">
        <v>83</v>
      </c>
      <c r="J292" s="12">
        <v>69</v>
      </c>
      <c r="K292" s="12">
        <v>59</v>
      </c>
      <c r="L292" s="12">
        <v>52</v>
      </c>
      <c r="M292" s="12">
        <v>46</v>
      </c>
      <c r="N292" s="12">
        <v>41.5</v>
      </c>
      <c r="O292" s="12">
        <v>37.5</v>
      </c>
      <c r="P292" s="12">
        <v>34.5</v>
      </c>
      <c r="Q292" s="12">
        <v>32</v>
      </c>
      <c r="R292" s="12">
        <v>29.5</v>
      </c>
      <c r="S292" s="12">
        <v>27.5</v>
      </c>
      <c r="U292" s="12">
        <v>290</v>
      </c>
    </row>
    <row r="293" spans="1:21">
      <c r="A293" s="12">
        <v>291</v>
      </c>
      <c r="B293" s="12">
        <v>1663</v>
      </c>
      <c r="C293" s="12">
        <v>1247</v>
      </c>
      <c r="D293" s="12">
        <v>831.5</v>
      </c>
      <c r="E293" s="12">
        <v>416</v>
      </c>
      <c r="F293" s="12">
        <v>208</v>
      </c>
      <c r="G293" s="12">
        <v>138.5</v>
      </c>
      <c r="H293" s="12">
        <v>104</v>
      </c>
      <c r="I293" s="12">
        <v>83</v>
      </c>
      <c r="J293" s="12">
        <v>69</v>
      </c>
      <c r="K293" s="12">
        <v>59.5</v>
      </c>
      <c r="L293" s="12">
        <v>52</v>
      </c>
      <c r="M293" s="12">
        <v>46</v>
      </c>
      <c r="N293" s="12">
        <v>41.5</v>
      </c>
      <c r="O293" s="12">
        <v>38</v>
      </c>
      <c r="P293" s="12">
        <v>34.5</v>
      </c>
      <c r="Q293" s="12">
        <v>32</v>
      </c>
      <c r="R293" s="12">
        <v>29.5</v>
      </c>
      <c r="S293" s="12">
        <v>28</v>
      </c>
      <c r="U293" s="12">
        <v>291</v>
      </c>
    </row>
    <row r="294" spans="1:21">
      <c r="A294" s="12">
        <v>292</v>
      </c>
      <c r="B294" s="12">
        <v>1668.5</v>
      </c>
      <c r="C294" s="12">
        <v>1251.5</v>
      </c>
      <c r="D294" s="12">
        <v>834</v>
      </c>
      <c r="E294" s="12">
        <v>417</v>
      </c>
      <c r="F294" s="12">
        <v>208.5</v>
      </c>
      <c r="G294" s="12">
        <v>139</v>
      </c>
      <c r="H294" s="12">
        <v>104</v>
      </c>
      <c r="I294" s="12">
        <v>83.5</v>
      </c>
      <c r="J294" s="12">
        <v>69.5</v>
      </c>
      <c r="K294" s="12">
        <v>59.5</v>
      </c>
      <c r="L294" s="12">
        <v>52</v>
      </c>
      <c r="M294" s="12">
        <v>46.5</v>
      </c>
      <c r="N294" s="12">
        <v>42</v>
      </c>
      <c r="O294" s="12">
        <v>38</v>
      </c>
      <c r="P294" s="12">
        <v>35</v>
      </c>
      <c r="Q294" s="12">
        <v>32</v>
      </c>
      <c r="R294" s="12">
        <v>30</v>
      </c>
      <c r="S294" s="12">
        <v>28</v>
      </c>
      <c r="U294" s="12">
        <v>292</v>
      </c>
    </row>
    <row r="295" spans="1:21">
      <c r="A295" s="12">
        <v>293</v>
      </c>
      <c r="B295" s="12">
        <v>1674</v>
      </c>
      <c r="C295" s="12">
        <v>1256</v>
      </c>
      <c r="D295" s="12">
        <v>837</v>
      </c>
      <c r="E295" s="12">
        <v>418.5</v>
      </c>
      <c r="F295" s="12">
        <v>209</v>
      </c>
      <c r="G295" s="12">
        <v>139.5</v>
      </c>
      <c r="H295" s="12">
        <v>104.5</v>
      </c>
      <c r="I295" s="12">
        <v>84</v>
      </c>
      <c r="J295" s="12">
        <v>70</v>
      </c>
      <c r="K295" s="12">
        <v>60</v>
      </c>
      <c r="L295" s="12">
        <v>52.5</v>
      </c>
      <c r="M295" s="12">
        <v>46.5</v>
      </c>
      <c r="N295" s="12">
        <v>42</v>
      </c>
      <c r="O295" s="12">
        <v>38</v>
      </c>
      <c r="P295" s="12">
        <v>35</v>
      </c>
      <c r="Q295" s="12">
        <v>32</v>
      </c>
      <c r="R295" s="12">
        <v>30</v>
      </c>
      <c r="S295" s="12">
        <v>28</v>
      </c>
      <c r="U295" s="12">
        <v>293</v>
      </c>
    </row>
    <row r="296" spans="1:21">
      <c r="A296" s="12">
        <v>294</v>
      </c>
      <c r="B296" s="12">
        <v>1680</v>
      </c>
      <c r="C296" s="12">
        <v>1260</v>
      </c>
      <c r="D296" s="12">
        <v>840</v>
      </c>
      <c r="E296" s="12">
        <v>420</v>
      </c>
      <c r="F296" s="12">
        <v>210</v>
      </c>
      <c r="G296" s="12">
        <v>140</v>
      </c>
      <c r="H296" s="12">
        <v>105</v>
      </c>
      <c r="I296" s="12">
        <v>84</v>
      </c>
      <c r="J296" s="12">
        <v>70</v>
      </c>
      <c r="K296" s="12">
        <v>60</v>
      </c>
      <c r="L296" s="12">
        <v>52.5</v>
      </c>
      <c r="M296" s="12">
        <v>46.5</v>
      </c>
      <c r="N296" s="12">
        <v>42</v>
      </c>
      <c r="O296" s="12">
        <v>38</v>
      </c>
      <c r="P296" s="12">
        <v>35</v>
      </c>
      <c r="Q296" s="12">
        <v>32.5</v>
      </c>
      <c r="R296" s="12">
        <v>30</v>
      </c>
      <c r="S296" s="12">
        <v>28</v>
      </c>
      <c r="U296" s="12">
        <v>294</v>
      </c>
    </row>
    <row r="297" spans="1:21">
      <c r="A297" s="12">
        <v>295</v>
      </c>
      <c r="B297" s="12">
        <v>1686</v>
      </c>
      <c r="C297" s="12">
        <v>1264</v>
      </c>
      <c r="D297" s="12">
        <v>843</v>
      </c>
      <c r="E297" s="12">
        <v>421.5</v>
      </c>
      <c r="F297" s="12">
        <v>211</v>
      </c>
      <c r="G297" s="12">
        <v>140.5</v>
      </c>
      <c r="H297" s="12">
        <v>105.5</v>
      </c>
      <c r="I297" s="12">
        <v>84</v>
      </c>
      <c r="J297" s="12">
        <v>70</v>
      </c>
      <c r="K297" s="12">
        <v>60</v>
      </c>
      <c r="L297" s="12">
        <v>52.5</v>
      </c>
      <c r="M297" s="12">
        <v>47</v>
      </c>
      <c r="N297" s="12">
        <v>42</v>
      </c>
      <c r="O297" s="12">
        <v>38.5</v>
      </c>
      <c r="P297" s="12">
        <v>35</v>
      </c>
      <c r="Q297" s="12">
        <v>32.5</v>
      </c>
      <c r="R297" s="12">
        <v>30</v>
      </c>
      <c r="S297" s="12">
        <v>28</v>
      </c>
      <c r="U297" s="12">
        <v>295</v>
      </c>
    </row>
    <row r="298" spans="1:21">
      <c r="A298" s="12">
        <v>296</v>
      </c>
      <c r="B298" s="12">
        <v>1691.5</v>
      </c>
      <c r="C298" s="12">
        <v>1268.5</v>
      </c>
      <c r="D298" s="12">
        <v>846</v>
      </c>
      <c r="E298" s="12">
        <v>423</v>
      </c>
      <c r="F298" s="12">
        <v>211.5</v>
      </c>
      <c r="G298" s="12">
        <v>141</v>
      </c>
      <c r="H298" s="12">
        <v>106</v>
      </c>
      <c r="I298" s="12">
        <v>84.5</v>
      </c>
      <c r="J298" s="12">
        <v>70.5</v>
      </c>
      <c r="K298" s="12">
        <v>60.5</v>
      </c>
      <c r="L298" s="12">
        <v>53</v>
      </c>
      <c r="M298" s="12">
        <v>47</v>
      </c>
      <c r="N298" s="12">
        <v>42</v>
      </c>
      <c r="O298" s="12">
        <v>38.5</v>
      </c>
      <c r="P298" s="12">
        <v>35</v>
      </c>
      <c r="Q298" s="12">
        <v>32.5</v>
      </c>
      <c r="R298" s="12">
        <v>30</v>
      </c>
      <c r="S298" s="12">
        <v>28</v>
      </c>
      <c r="U298" s="12">
        <v>296</v>
      </c>
    </row>
    <row r="299" spans="1:21">
      <c r="A299" s="12">
        <v>297</v>
      </c>
      <c r="B299" s="12">
        <v>1697</v>
      </c>
      <c r="C299" s="12">
        <v>1273</v>
      </c>
      <c r="D299" s="12">
        <v>848.5</v>
      </c>
      <c r="E299" s="12">
        <v>424</v>
      </c>
      <c r="F299" s="12">
        <v>212</v>
      </c>
      <c r="G299" s="12">
        <v>141.5</v>
      </c>
      <c r="H299" s="12">
        <v>106</v>
      </c>
      <c r="I299" s="12">
        <v>85</v>
      </c>
      <c r="J299" s="12">
        <v>71</v>
      </c>
      <c r="K299" s="12">
        <v>60.5</v>
      </c>
      <c r="L299" s="12">
        <v>53</v>
      </c>
      <c r="M299" s="12">
        <v>47</v>
      </c>
      <c r="N299" s="12">
        <v>42.5</v>
      </c>
      <c r="O299" s="12">
        <v>38.5</v>
      </c>
      <c r="P299" s="12">
        <v>35.5</v>
      </c>
      <c r="Q299" s="12">
        <v>32.5</v>
      </c>
      <c r="R299" s="12">
        <v>30.5</v>
      </c>
      <c r="S299" s="12">
        <v>28</v>
      </c>
      <c r="U299" s="12">
        <v>297</v>
      </c>
    </row>
    <row r="300" spans="1:21">
      <c r="A300" s="12">
        <v>298</v>
      </c>
      <c r="B300" s="12">
        <v>1703</v>
      </c>
      <c r="C300" s="12">
        <v>1277</v>
      </c>
      <c r="D300" s="12">
        <v>851.5</v>
      </c>
      <c r="E300" s="12">
        <v>426</v>
      </c>
      <c r="F300" s="12">
        <v>213</v>
      </c>
      <c r="G300" s="12">
        <v>142</v>
      </c>
      <c r="H300" s="12">
        <v>106.5</v>
      </c>
      <c r="I300" s="12">
        <v>85</v>
      </c>
      <c r="J300" s="12">
        <v>71</v>
      </c>
      <c r="K300" s="12">
        <v>61</v>
      </c>
      <c r="L300" s="12">
        <v>53</v>
      </c>
      <c r="M300" s="12">
        <v>47.5</v>
      </c>
      <c r="N300" s="12">
        <v>42.5</v>
      </c>
      <c r="O300" s="12">
        <v>39</v>
      </c>
      <c r="P300" s="12">
        <v>35.5</v>
      </c>
      <c r="Q300" s="12">
        <v>33</v>
      </c>
      <c r="R300" s="12">
        <v>30.5</v>
      </c>
      <c r="S300" s="12">
        <v>28.5</v>
      </c>
      <c r="U300" s="12">
        <v>298</v>
      </c>
    </row>
    <row r="301" spans="1:21">
      <c r="A301" s="12">
        <v>299</v>
      </c>
      <c r="B301" s="12">
        <v>1708.5</v>
      </c>
      <c r="C301" s="12">
        <v>1281.5</v>
      </c>
      <c r="D301" s="12">
        <v>854</v>
      </c>
      <c r="E301" s="12">
        <v>427</v>
      </c>
      <c r="F301" s="12">
        <v>213.5</v>
      </c>
      <c r="G301" s="12">
        <v>142.5</v>
      </c>
      <c r="H301" s="12">
        <v>107</v>
      </c>
      <c r="I301" s="12">
        <v>85.5</v>
      </c>
      <c r="J301" s="12">
        <v>71</v>
      </c>
      <c r="K301" s="12">
        <v>61</v>
      </c>
      <c r="L301" s="12">
        <v>53.5</v>
      </c>
      <c r="M301" s="12">
        <v>47.5</v>
      </c>
      <c r="N301" s="12">
        <v>43</v>
      </c>
      <c r="O301" s="12">
        <v>39</v>
      </c>
      <c r="P301" s="12">
        <v>35.5</v>
      </c>
      <c r="Q301" s="12">
        <v>33</v>
      </c>
      <c r="R301" s="12">
        <v>30.5</v>
      </c>
      <c r="S301" s="12">
        <v>28.5</v>
      </c>
      <c r="U301" s="12">
        <v>299</v>
      </c>
    </row>
    <row r="302" spans="1:21">
      <c r="A302" s="12">
        <v>300</v>
      </c>
      <c r="B302" s="12">
        <v>1714</v>
      </c>
      <c r="C302" s="12">
        <v>1286</v>
      </c>
      <c r="D302" s="12">
        <v>857</v>
      </c>
      <c r="E302" s="12">
        <v>428.5</v>
      </c>
      <c r="F302" s="12">
        <v>214</v>
      </c>
      <c r="G302" s="12">
        <v>143</v>
      </c>
      <c r="H302" s="12">
        <v>107</v>
      </c>
      <c r="I302" s="12">
        <v>86</v>
      </c>
      <c r="J302" s="12">
        <v>71.5</v>
      </c>
      <c r="K302" s="12">
        <v>61</v>
      </c>
      <c r="L302" s="12">
        <v>53.5</v>
      </c>
      <c r="M302" s="12">
        <v>47.5</v>
      </c>
      <c r="N302" s="12">
        <v>43</v>
      </c>
      <c r="O302" s="12">
        <v>39</v>
      </c>
      <c r="P302" s="12">
        <v>36</v>
      </c>
      <c r="Q302" s="12">
        <v>33</v>
      </c>
      <c r="R302" s="12">
        <v>30.5</v>
      </c>
      <c r="S302" s="12">
        <v>28.5</v>
      </c>
      <c r="U302" s="12">
        <v>300</v>
      </c>
    </row>
    <row r="303" spans="1:21">
      <c r="A303" s="12">
        <v>301</v>
      </c>
      <c r="B303" s="12">
        <v>1720</v>
      </c>
      <c r="C303" s="12">
        <v>1290</v>
      </c>
      <c r="D303" s="12">
        <v>860</v>
      </c>
      <c r="E303" s="12">
        <v>430</v>
      </c>
      <c r="F303" s="12">
        <v>215</v>
      </c>
      <c r="G303" s="12">
        <v>143.5</v>
      </c>
      <c r="H303" s="12">
        <v>107.5</v>
      </c>
      <c r="I303" s="12">
        <v>86</v>
      </c>
      <c r="J303" s="12">
        <v>71.5</v>
      </c>
      <c r="K303" s="12">
        <v>61.5</v>
      </c>
      <c r="L303" s="12">
        <v>54</v>
      </c>
      <c r="M303" s="12">
        <v>48</v>
      </c>
      <c r="N303" s="12">
        <v>43</v>
      </c>
      <c r="O303" s="12">
        <v>39</v>
      </c>
      <c r="P303" s="12">
        <v>36</v>
      </c>
      <c r="Q303" s="12">
        <v>33</v>
      </c>
      <c r="R303" s="12">
        <v>31</v>
      </c>
      <c r="S303" s="12">
        <v>28.5</v>
      </c>
      <c r="U303" s="12">
        <v>301</v>
      </c>
    </row>
    <row r="304" spans="1:21">
      <c r="A304" s="12">
        <v>302</v>
      </c>
      <c r="B304" s="12">
        <v>1726</v>
      </c>
      <c r="C304" s="12">
        <v>1294</v>
      </c>
      <c r="D304" s="12">
        <v>863</v>
      </c>
      <c r="E304" s="12">
        <v>431.5</v>
      </c>
      <c r="F304" s="12">
        <v>216</v>
      </c>
      <c r="G304" s="12">
        <v>144</v>
      </c>
      <c r="H304" s="12">
        <v>108</v>
      </c>
      <c r="I304" s="12">
        <v>86</v>
      </c>
      <c r="J304" s="12">
        <v>72</v>
      </c>
      <c r="K304" s="12">
        <v>61.5</v>
      </c>
      <c r="L304" s="12">
        <v>54</v>
      </c>
      <c r="M304" s="12">
        <v>48</v>
      </c>
      <c r="N304" s="12">
        <v>43</v>
      </c>
      <c r="O304" s="12">
        <v>39</v>
      </c>
      <c r="P304" s="12">
        <v>36</v>
      </c>
      <c r="Q304" s="12">
        <v>33</v>
      </c>
      <c r="R304" s="12">
        <v>31</v>
      </c>
      <c r="S304" s="12">
        <v>29</v>
      </c>
      <c r="U304" s="12">
        <v>302</v>
      </c>
    </row>
    <row r="305" spans="1:21">
      <c r="A305" s="12">
        <v>303</v>
      </c>
      <c r="B305" s="12">
        <v>1731.5</v>
      </c>
      <c r="C305" s="12">
        <v>1298.5</v>
      </c>
      <c r="D305" s="12">
        <v>866</v>
      </c>
      <c r="E305" s="12">
        <v>433</v>
      </c>
      <c r="F305" s="12">
        <v>216.5</v>
      </c>
      <c r="G305" s="12">
        <v>144</v>
      </c>
      <c r="H305" s="12">
        <v>108</v>
      </c>
      <c r="I305" s="12">
        <v>86.5</v>
      </c>
      <c r="J305" s="12">
        <v>72</v>
      </c>
      <c r="K305" s="12">
        <v>62</v>
      </c>
      <c r="L305" s="12">
        <v>54</v>
      </c>
      <c r="M305" s="12">
        <v>48</v>
      </c>
      <c r="N305" s="12">
        <v>43</v>
      </c>
      <c r="O305" s="12">
        <v>39.5</v>
      </c>
      <c r="P305" s="12">
        <v>36</v>
      </c>
      <c r="Q305" s="12">
        <v>33</v>
      </c>
      <c r="R305" s="12">
        <v>31</v>
      </c>
      <c r="S305" s="12">
        <v>29</v>
      </c>
      <c r="U305" s="12">
        <v>303</v>
      </c>
    </row>
    <row r="306" spans="1:21">
      <c r="A306" s="12">
        <v>304</v>
      </c>
      <c r="B306" s="12">
        <v>1737</v>
      </c>
      <c r="C306" s="12">
        <v>1303</v>
      </c>
      <c r="D306" s="12">
        <v>868.5</v>
      </c>
      <c r="E306" s="12">
        <v>434</v>
      </c>
      <c r="F306" s="12">
        <v>217</v>
      </c>
      <c r="G306" s="12">
        <v>145</v>
      </c>
      <c r="H306" s="12">
        <v>108.5</v>
      </c>
      <c r="I306" s="12">
        <v>87</v>
      </c>
      <c r="J306" s="12">
        <v>72.5</v>
      </c>
      <c r="K306" s="12">
        <v>62</v>
      </c>
      <c r="L306" s="12">
        <v>54</v>
      </c>
      <c r="M306" s="12">
        <v>48</v>
      </c>
      <c r="N306" s="12">
        <v>43.5</v>
      </c>
      <c r="O306" s="12">
        <v>39.5</v>
      </c>
      <c r="P306" s="12">
        <v>36</v>
      </c>
      <c r="Q306" s="12">
        <v>33.5</v>
      </c>
      <c r="R306" s="12">
        <v>31</v>
      </c>
      <c r="S306" s="12">
        <v>29</v>
      </c>
      <c r="U306" s="12">
        <v>304</v>
      </c>
    </row>
    <row r="307" spans="1:21">
      <c r="A307" s="12">
        <v>305</v>
      </c>
      <c r="B307" s="12">
        <v>1743</v>
      </c>
      <c r="C307" s="12">
        <v>1307</v>
      </c>
      <c r="D307" s="12">
        <v>871.5</v>
      </c>
      <c r="E307" s="12">
        <v>436</v>
      </c>
      <c r="F307" s="12">
        <v>218</v>
      </c>
      <c r="G307" s="12">
        <v>145</v>
      </c>
      <c r="H307" s="12">
        <v>109</v>
      </c>
      <c r="I307" s="12">
        <v>87</v>
      </c>
      <c r="J307" s="12">
        <v>72.5</v>
      </c>
      <c r="K307" s="12">
        <v>62</v>
      </c>
      <c r="L307" s="12">
        <v>54.5</v>
      </c>
      <c r="M307" s="12">
        <v>48.5</v>
      </c>
      <c r="N307" s="12">
        <v>43.5</v>
      </c>
      <c r="O307" s="12">
        <v>39.5</v>
      </c>
      <c r="P307" s="12">
        <v>36.5</v>
      </c>
      <c r="Q307" s="12">
        <v>33.5</v>
      </c>
      <c r="R307" s="12">
        <v>31</v>
      </c>
      <c r="S307" s="12">
        <v>29</v>
      </c>
      <c r="U307" s="12">
        <v>305</v>
      </c>
    </row>
    <row r="308" spans="1:21">
      <c r="A308" s="12">
        <v>306</v>
      </c>
      <c r="B308" s="12">
        <v>1748.5</v>
      </c>
      <c r="C308" s="12">
        <v>1311.5</v>
      </c>
      <c r="D308" s="12">
        <v>874</v>
      </c>
      <c r="E308" s="12">
        <v>437</v>
      </c>
      <c r="F308" s="12">
        <v>218.5</v>
      </c>
      <c r="G308" s="12">
        <v>146</v>
      </c>
      <c r="H308" s="12">
        <v>109</v>
      </c>
      <c r="I308" s="12">
        <v>87.5</v>
      </c>
      <c r="J308" s="12">
        <v>73</v>
      </c>
      <c r="K308" s="12">
        <v>62.5</v>
      </c>
      <c r="L308" s="12">
        <v>54.5</v>
      </c>
      <c r="M308" s="12">
        <v>48.5</v>
      </c>
      <c r="N308" s="12">
        <v>44</v>
      </c>
      <c r="O308" s="12">
        <v>40</v>
      </c>
      <c r="P308" s="12">
        <v>36.5</v>
      </c>
      <c r="Q308" s="12">
        <v>33.5</v>
      </c>
      <c r="R308" s="12">
        <v>31</v>
      </c>
      <c r="S308" s="12">
        <v>29</v>
      </c>
      <c r="U308" s="12">
        <v>306</v>
      </c>
    </row>
    <row r="309" spans="1:21">
      <c r="A309" s="12">
        <v>307</v>
      </c>
      <c r="B309" s="12">
        <v>1754</v>
      </c>
      <c r="C309" s="12">
        <v>1316</v>
      </c>
      <c r="D309" s="12">
        <v>877</v>
      </c>
      <c r="E309" s="12">
        <v>438.5</v>
      </c>
      <c r="F309" s="12">
        <v>219</v>
      </c>
      <c r="G309" s="12">
        <v>146</v>
      </c>
      <c r="H309" s="12">
        <v>109.5</v>
      </c>
      <c r="I309" s="12">
        <v>88</v>
      </c>
      <c r="J309" s="12">
        <v>73</v>
      </c>
      <c r="K309" s="12">
        <v>62.5</v>
      </c>
      <c r="L309" s="12">
        <v>55</v>
      </c>
      <c r="M309" s="12">
        <v>49</v>
      </c>
      <c r="N309" s="12">
        <v>44</v>
      </c>
      <c r="O309" s="12">
        <v>40</v>
      </c>
      <c r="P309" s="12">
        <v>36.5</v>
      </c>
      <c r="Q309" s="12">
        <v>34</v>
      </c>
      <c r="R309" s="12">
        <v>31.5</v>
      </c>
      <c r="S309" s="12">
        <v>29</v>
      </c>
      <c r="U309" s="12">
        <v>307</v>
      </c>
    </row>
    <row r="310" spans="1:21">
      <c r="A310" s="12">
        <v>308</v>
      </c>
      <c r="B310" s="12">
        <v>1760</v>
      </c>
      <c r="C310" s="12">
        <v>1320</v>
      </c>
      <c r="D310" s="12">
        <v>880</v>
      </c>
      <c r="E310" s="12">
        <v>440</v>
      </c>
      <c r="F310" s="12">
        <v>220</v>
      </c>
      <c r="G310" s="12">
        <v>146.5</v>
      </c>
      <c r="H310" s="12">
        <v>110</v>
      </c>
      <c r="I310" s="12">
        <v>88</v>
      </c>
      <c r="J310" s="12">
        <v>73.5</v>
      </c>
      <c r="K310" s="12">
        <v>63</v>
      </c>
      <c r="L310" s="12">
        <v>55</v>
      </c>
      <c r="M310" s="12">
        <v>49</v>
      </c>
      <c r="N310" s="12">
        <v>44</v>
      </c>
      <c r="O310" s="12">
        <v>40</v>
      </c>
      <c r="P310" s="12">
        <v>36.5</v>
      </c>
      <c r="Q310" s="12">
        <v>34</v>
      </c>
      <c r="R310" s="12">
        <v>31.5</v>
      </c>
      <c r="S310" s="12">
        <v>29.5</v>
      </c>
      <c r="U310" s="12">
        <v>308</v>
      </c>
    </row>
    <row r="311" spans="1:21">
      <c r="A311" s="12">
        <v>309</v>
      </c>
      <c r="B311" s="12">
        <v>1766</v>
      </c>
      <c r="C311" s="12">
        <v>1324</v>
      </c>
      <c r="D311" s="12">
        <v>883</v>
      </c>
      <c r="E311" s="12">
        <v>441.5</v>
      </c>
      <c r="F311" s="12">
        <v>221</v>
      </c>
      <c r="G311" s="12">
        <v>147</v>
      </c>
      <c r="H311" s="12">
        <v>110.5</v>
      </c>
      <c r="I311" s="12">
        <v>88</v>
      </c>
      <c r="J311" s="12">
        <v>73.5</v>
      </c>
      <c r="K311" s="12">
        <v>63</v>
      </c>
      <c r="L311" s="12">
        <v>55</v>
      </c>
      <c r="M311" s="12">
        <v>49</v>
      </c>
      <c r="N311" s="12">
        <v>44</v>
      </c>
      <c r="O311" s="12">
        <v>40</v>
      </c>
      <c r="P311" s="12">
        <v>37</v>
      </c>
      <c r="Q311" s="12">
        <v>34</v>
      </c>
      <c r="R311" s="12">
        <v>31.5</v>
      </c>
      <c r="S311" s="12">
        <v>29.5</v>
      </c>
      <c r="U311" s="12">
        <v>309</v>
      </c>
    </row>
    <row r="312" spans="1:21">
      <c r="A312" s="12">
        <v>310</v>
      </c>
      <c r="B312" s="12">
        <v>1771.5</v>
      </c>
      <c r="C312" s="12">
        <v>1328.5</v>
      </c>
      <c r="D312" s="12">
        <v>886</v>
      </c>
      <c r="E312" s="12">
        <v>443</v>
      </c>
      <c r="F312" s="12">
        <v>221.5</v>
      </c>
      <c r="G312" s="12">
        <v>147.5</v>
      </c>
      <c r="H312" s="12">
        <v>111</v>
      </c>
      <c r="I312" s="12">
        <v>88.5</v>
      </c>
      <c r="J312" s="12">
        <v>74</v>
      </c>
      <c r="K312" s="12">
        <v>63</v>
      </c>
      <c r="L312" s="12">
        <v>55.5</v>
      </c>
      <c r="M312" s="12">
        <v>49</v>
      </c>
      <c r="N312" s="12">
        <v>44</v>
      </c>
      <c r="O312" s="12">
        <v>40</v>
      </c>
      <c r="P312" s="12">
        <v>37</v>
      </c>
      <c r="Q312" s="12">
        <v>34</v>
      </c>
      <c r="R312" s="12">
        <v>31.5</v>
      </c>
      <c r="S312" s="12">
        <v>29.5</v>
      </c>
      <c r="U312" s="12">
        <v>310</v>
      </c>
    </row>
    <row r="313" spans="1:21">
      <c r="A313" s="12">
        <v>311</v>
      </c>
      <c r="B313" s="12">
        <v>1777</v>
      </c>
      <c r="C313" s="12">
        <v>1333</v>
      </c>
      <c r="D313" s="12">
        <v>888.5</v>
      </c>
      <c r="E313" s="12">
        <v>444</v>
      </c>
      <c r="F313" s="12">
        <v>222</v>
      </c>
      <c r="G313" s="12">
        <v>148</v>
      </c>
      <c r="H313" s="12">
        <v>111</v>
      </c>
      <c r="I313" s="12">
        <v>89</v>
      </c>
      <c r="J313" s="12">
        <v>74</v>
      </c>
      <c r="K313" s="12">
        <v>63.5</v>
      </c>
      <c r="L313" s="12">
        <v>55.5</v>
      </c>
      <c r="M313" s="12">
        <v>49.5</v>
      </c>
      <c r="N313" s="12">
        <v>44.5</v>
      </c>
      <c r="O313" s="12">
        <v>40.5</v>
      </c>
      <c r="P313" s="12">
        <v>37</v>
      </c>
      <c r="Q313" s="12">
        <v>34</v>
      </c>
      <c r="R313" s="12">
        <v>32</v>
      </c>
      <c r="S313" s="12">
        <v>29.5</v>
      </c>
      <c r="U313" s="12">
        <v>311</v>
      </c>
    </row>
    <row r="314" spans="1:21">
      <c r="A314" s="12">
        <v>312</v>
      </c>
      <c r="B314" s="12">
        <v>1783</v>
      </c>
      <c r="C314" s="12">
        <v>1337</v>
      </c>
      <c r="D314" s="12">
        <v>891.5</v>
      </c>
      <c r="E314" s="12">
        <v>446</v>
      </c>
      <c r="F314" s="12">
        <v>223</v>
      </c>
      <c r="G314" s="12">
        <v>148.5</v>
      </c>
      <c r="H314" s="12">
        <v>111.5</v>
      </c>
      <c r="I314" s="12">
        <v>89</v>
      </c>
      <c r="J314" s="12">
        <v>74</v>
      </c>
      <c r="K314" s="12">
        <v>63.5</v>
      </c>
      <c r="L314" s="12">
        <v>56</v>
      </c>
      <c r="M314" s="12">
        <v>49.5</v>
      </c>
      <c r="N314" s="12">
        <v>44.5</v>
      </c>
      <c r="O314" s="12">
        <v>40.5</v>
      </c>
      <c r="P314" s="12">
        <v>37</v>
      </c>
      <c r="Q314" s="12">
        <v>34</v>
      </c>
      <c r="R314" s="12">
        <v>32</v>
      </c>
      <c r="S314" s="12">
        <v>30</v>
      </c>
      <c r="U314" s="12">
        <v>312</v>
      </c>
    </row>
    <row r="315" spans="1:21">
      <c r="A315" s="12">
        <v>313</v>
      </c>
      <c r="B315" s="12">
        <v>1788.5</v>
      </c>
      <c r="C315" s="12">
        <v>1341.5</v>
      </c>
      <c r="D315" s="12">
        <v>894</v>
      </c>
      <c r="E315" s="12">
        <v>447</v>
      </c>
      <c r="F315" s="12">
        <v>223.5</v>
      </c>
      <c r="G315" s="12">
        <v>149</v>
      </c>
      <c r="H315" s="12">
        <v>112</v>
      </c>
      <c r="I315" s="12">
        <v>89.5</v>
      </c>
      <c r="J315" s="12">
        <v>74.5</v>
      </c>
      <c r="K315" s="12">
        <v>64</v>
      </c>
      <c r="L315" s="12">
        <v>56</v>
      </c>
      <c r="M315" s="12">
        <v>49.5</v>
      </c>
      <c r="N315" s="12">
        <v>45</v>
      </c>
      <c r="O315" s="12">
        <v>40.5</v>
      </c>
      <c r="P315" s="12">
        <v>37</v>
      </c>
      <c r="Q315" s="12">
        <v>34.5</v>
      </c>
      <c r="R315" s="12">
        <v>32</v>
      </c>
      <c r="S315" s="12">
        <v>30</v>
      </c>
      <c r="U315" s="12">
        <v>313</v>
      </c>
    </row>
    <row r="316" spans="1:21">
      <c r="A316" s="12">
        <v>314</v>
      </c>
      <c r="B316" s="12">
        <v>1794</v>
      </c>
      <c r="C316" s="12">
        <v>1346</v>
      </c>
      <c r="D316" s="12">
        <v>897</v>
      </c>
      <c r="E316" s="12">
        <v>448.5</v>
      </c>
      <c r="F316" s="12">
        <v>224</v>
      </c>
      <c r="G316" s="12">
        <v>149.5</v>
      </c>
      <c r="H316" s="12">
        <v>112</v>
      </c>
      <c r="I316" s="12">
        <v>90</v>
      </c>
      <c r="J316" s="12">
        <v>75</v>
      </c>
      <c r="K316" s="12">
        <v>64</v>
      </c>
      <c r="L316" s="12">
        <v>56</v>
      </c>
      <c r="M316" s="12">
        <v>50</v>
      </c>
      <c r="N316" s="12">
        <v>45</v>
      </c>
      <c r="O316" s="12">
        <v>41</v>
      </c>
      <c r="P316" s="12">
        <v>37.5</v>
      </c>
      <c r="Q316" s="12">
        <v>34.5</v>
      </c>
      <c r="R316" s="12">
        <v>32</v>
      </c>
      <c r="S316" s="12">
        <v>30</v>
      </c>
      <c r="U316" s="12">
        <v>314</v>
      </c>
    </row>
    <row r="317" spans="1:21">
      <c r="A317" s="12">
        <v>315</v>
      </c>
      <c r="B317" s="12">
        <v>1800</v>
      </c>
      <c r="C317" s="12">
        <v>1350</v>
      </c>
      <c r="D317" s="12">
        <v>900</v>
      </c>
      <c r="E317" s="12">
        <v>450</v>
      </c>
      <c r="F317" s="12">
        <v>225</v>
      </c>
      <c r="G317" s="12">
        <v>150</v>
      </c>
      <c r="H317" s="12">
        <v>112.5</v>
      </c>
      <c r="I317" s="12">
        <v>90</v>
      </c>
      <c r="J317" s="12">
        <v>75</v>
      </c>
      <c r="K317" s="12">
        <v>64</v>
      </c>
      <c r="L317" s="12">
        <v>56</v>
      </c>
      <c r="M317" s="12">
        <v>50</v>
      </c>
      <c r="N317" s="12">
        <v>45</v>
      </c>
      <c r="O317" s="12">
        <v>41</v>
      </c>
      <c r="P317" s="12">
        <v>37.5</v>
      </c>
      <c r="Q317" s="12">
        <v>34.5</v>
      </c>
      <c r="R317" s="12">
        <v>32</v>
      </c>
      <c r="S317" s="12">
        <v>30</v>
      </c>
      <c r="U317" s="12">
        <v>315</v>
      </c>
    </row>
    <row r="318" spans="1:21">
      <c r="A318" s="12">
        <v>316</v>
      </c>
      <c r="B318" s="12">
        <v>1806</v>
      </c>
      <c r="C318" s="12">
        <v>1354</v>
      </c>
      <c r="D318" s="12">
        <v>903</v>
      </c>
      <c r="E318" s="12">
        <v>451.5</v>
      </c>
      <c r="F318" s="12">
        <v>226</v>
      </c>
      <c r="G318" s="12">
        <v>150.5</v>
      </c>
      <c r="H318" s="12">
        <v>113</v>
      </c>
      <c r="I318" s="12">
        <v>90</v>
      </c>
      <c r="J318" s="12">
        <v>75</v>
      </c>
      <c r="K318" s="12">
        <v>64.5</v>
      </c>
      <c r="L318" s="12">
        <v>56.5</v>
      </c>
      <c r="M318" s="12">
        <v>50</v>
      </c>
      <c r="N318" s="12">
        <v>45</v>
      </c>
      <c r="O318" s="12">
        <v>41</v>
      </c>
      <c r="P318" s="12">
        <v>37.5</v>
      </c>
      <c r="Q318" s="12">
        <v>35</v>
      </c>
      <c r="R318" s="12">
        <v>32</v>
      </c>
      <c r="S318" s="12">
        <v>30</v>
      </c>
      <c r="U318" s="12">
        <v>316</v>
      </c>
    </row>
    <row r="319" spans="1:21">
      <c r="A319" s="12">
        <v>317</v>
      </c>
      <c r="B319" s="12">
        <v>1811.5</v>
      </c>
      <c r="C319" s="12">
        <v>1358.5</v>
      </c>
      <c r="D319" s="12">
        <v>906</v>
      </c>
      <c r="E319" s="12">
        <v>453</v>
      </c>
      <c r="F319" s="12">
        <v>226.5</v>
      </c>
      <c r="G319" s="12">
        <v>151</v>
      </c>
      <c r="H319" s="12">
        <v>113</v>
      </c>
      <c r="I319" s="12">
        <v>90.5</v>
      </c>
      <c r="J319" s="12">
        <v>75.5</v>
      </c>
      <c r="K319" s="12">
        <v>64.5</v>
      </c>
      <c r="L319" s="12">
        <v>56.5</v>
      </c>
      <c r="M319" s="12">
        <v>50.5</v>
      </c>
      <c r="N319" s="12">
        <v>45</v>
      </c>
      <c r="O319" s="12">
        <v>41</v>
      </c>
      <c r="P319" s="12">
        <v>38</v>
      </c>
      <c r="Q319" s="12">
        <v>35</v>
      </c>
      <c r="R319" s="12">
        <v>32.5</v>
      </c>
      <c r="S319" s="12">
        <v>30</v>
      </c>
      <c r="U319" s="12">
        <v>317</v>
      </c>
    </row>
    <row r="320" spans="1:21">
      <c r="A320" s="12">
        <v>318</v>
      </c>
      <c r="B320" s="12">
        <v>1817</v>
      </c>
      <c r="C320" s="12">
        <v>1363</v>
      </c>
      <c r="D320" s="12">
        <v>908.5</v>
      </c>
      <c r="E320" s="12">
        <v>454</v>
      </c>
      <c r="F320" s="12">
        <v>227</v>
      </c>
      <c r="G320" s="12">
        <v>151.5</v>
      </c>
      <c r="H320" s="12">
        <v>113.5</v>
      </c>
      <c r="I320" s="12">
        <v>91</v>
      </c>
      <c r="J320" s="12">
        <v>76</v>
      </c>
      <c r="K320" s="12">
        <v>65</v>
      </c>
      <c r="L320" s="12">
        <v>57</v>
      </c>
      <c r="M320" s="12">
        <v>50.5</v>
      </c>
      <c r="N320" s="12">
        <v>45.5</v>
      </c>
      <c r="O320" s="12">
        <v>41</v>
      </c>
      <c r="P320" s="12">
        <v>38</v>
      </c>
      <c r="Q320" s="12">
        <v>35</v>
      </c>
      <c r="R320" s="12">
        <v>32.5</v>
      </c>
      <c r="S320" s="12">
        <v>30</v>
      </c>
      <c r="U320" s="12">
        <v>318</v>
      </c>
    </row>
    <row r="321" spans="1:21">
      <c r="A321" s="12">
        <v>319</v>
      </c>
      <c r="B321" s="12">
        <v>1823</v>
      </c>
      <c r="C321" s="12">
        <v>1367</v>
      </c>
      <c r="D321" s="12">
        <v>911.5</v>
      </c>
      <c r="E321" s="12">
        <v>456</v>
      </c>
      <c r="F321" s="12">
        <v>228</v>
      </c>
      <c r="G321" s="12">
        <v>152</v>
      </c>
      <c r="H321" s="12">
        <v>114</v>
      </c>
      <c r="I321" s="12">
        <v>91</v>
      </c>
      <c r="J321" s="12">
        <v>76</v>
      </c>
      <c r="K321" s="12">
        <v>65</v>
      </c>
      <c r="L321" s="12">
        <v>57</v>
      </c>
      <c r="M321" s="12">
        <v>50.5</v>
      </c>
      <c r="N321" s="12">
        <v>45.5</v>
      </c>
      <c r="O321" s="12">
        <v>41.5</v>
      </c>
      <c r="P321" s="12">
        <v>38</v>
      </c>
      <c r="Q321" s="12">
        <v>35</v>
      </c>
      <c r="R321" s="12">
        <v>32.5</v>
      </c>
      <c r="S321" s="12">
        <v>30.5</v>
      </c>
      <c r="U321" s="12">
        <v>319</v>
      </c>
    </row>
    <row r="322" spans="1:21">
      <c r="A322" s="12">
        <v>320</v>
      </c>
      <c r="B322" s="12">
        <v>1828.5</v>
      </c>
      <c r="C322" s="12">
        <v>1371.5</v>
      </c>
      <c r="D322" s="12">
        <v>914</v>
      </c>
      <c r="E322" s="12">
        <v>457</v>
      </c>
      <c r="F322" s="12">
        <v>228.5</v>
      </c>
      <c r="G322" s="12">
        <v>152.5</v>
      </c>
      <c r="H322" s="12">
        <v>114</v>
      </c>
      <c r="I322" s="12">
        <v>91.5</v>
      </c>
      <c r="J322" s="12">
        <v>76</v>
      </c>
      <c r="K322" s="12">
        <v>65.5</v>
      </c>
      <c r="L322" s="12">
        <v>57</v>
      </c>
      <c r="M322" s="12">
        <v>51</v>
      </c>
      <c r="N322" s="12">
        <v>46</v>
      </c>
      <c r="O322" s="12">
        <v>41.5</v>
      </c>
      <c r="P322" s="12">
        <v>38</v>
      </c>
      <c r="Q322" s="12">
        <v>35</v>
      </c>
      <c r="R322" s="12">
        <v>32.5</v>
      </c>
      <c r="S322" s="12">
        <v>30.5</v>
      </c>
      <c r="U322" s="12">
        <v>320</v>
      </c>
    </row>
    <row r="323" spans="1:21">
      <c r="A323" s="12">
        <v>321</v>
      </c>
      <c r="B323" s="12">
        <v>1834</v>
      </c>
      <c r="C323" s="12">
        <v>1376</v>
      </c>
      <c r="D323" s="12">
        <v>917</v>
      </c>
      <c r="E323" s="12">
        <v>458.5</v>
      </c>
      <c r="F323" s="12">
        <v>229</v>
      </c>
      <c r="G323" s="12">
        <v>153</v>
      </c>
      <c r="H323" s="12">
        <v>114.5</v>
      </c>
      <c r="I323" s="12">
        <v>92</v>
      </c>
      <c r="J323" s="12">
        <v>76.5</v>
      </c>
      <c r="K323" s="12">
        <v>65.5</v>
      </c>
      <c r="L323" s="12">
        <v>57.5</v>
      </c>
      <c r="M323" s="12">
        <v>51</v>
      </c>
      <c r="N323" s="12">
        <v>46</v>
      </c>
      <c r="O323" s="12">
        <v>41.5</v>
      </c>
      <c r="P323" s="12">
        <v>38</v>
      </c>
      <c r="Q323" s="12">
        <v>35</v>
      </c>
      <c r="R323" s="12">
        <v>33</v>
      </c>
      <c r="S323" s="12">
        <v>30.5</v>
      </c>
      <c r="U323" s="12">
        <v>321</v>
      </c>
    </row>
    <row r="324" spans="1:21">
      <c r="A324" s="12">
        <v>322</v>
      </c>
      <c r="B324" s="12">
        <v>1840</v>
      </c>
      <c r="C324" s="12">
        <v>1380</v>
      </c>
      <c r="D324" s="12">
        <v>920</v>
      </c>
      <c r="E324" s="12">
        <v>460</v>
      </c>
      <c r="F324" s="12">
        <v>230</v>
      </c>
      <c r="G324" s="12">
        <v>153.5</v>
      </c>
      <c r="H324" s="12">
        <v>115</v>
      </c>
      <c r="I324" s="12">
        <v>92</v>
      </c>
      <c r="J324" s="12">
        <v>76.5</v>
      </c>
      <c r="K324" s="12">
        <v>66</v>
      </c>
      <c r="L324" s="12">
        <v>57.5</v>
      </c>
      <c r="M324" s="12">
        <v>51</v>
      </c>
      <c r="N324" s="12">
        <v>46</v>
      </c>
      <c r="O324" s="12">
        <v>42</v>
      </c>
      <c r="P324" s="12">
        <v>38.5</v>
      </c>
      <c r="Q324" s="12">
        <v>35.5</v>
      </c>
      <c r="R324" s="12">
        <v>33</v>
      </c>
      <c r="S324" s="12">
        <v>30.5</v>
      </c>
      <c r="U324" s="12">
        <v>322</v>
      </c>
    </row>
    <row r="325" spans="1:21">
      <c r="A325" s="12">
        <v>323</v>
      </c>
      <c r="B325" s="12">
        <v>1846</v>
      </c>
      <c r="C325" s="12">
        <v>1384</v>
      </c>
      <c r="D325" s="12">
        <v>923</v>
      </c>
      <c r="E325" s="12">
        <v>461.5</v>
      </c>
      <c r="F325" s="12">
        <v>231</v>
      </c>
      <c r="G325" s="12">
        <v>154</v>
      </c>
      <c r="H325" s="12">
        <v>115.5</v>
      </c>
      <c r="I325" s="12">
        <v>92</v>
      </c>
      <c r="J325" s="12">
        <v>77</v>
      </c>
      <c r="K325" s="12">
        <v>66</v>
      </c>
      <c r="L325" s="12">
        <v>57.5</v>
      </c>
      <c r="M325" s="12">
        <v>51</v>
      </c>
      <c r="N325" s="12">
        <v>46</v>
      </c>
      <c r="O325" s="12">
        <v>42</v>
      </c>
      <c r="P325" s="12">
        <v>38.5</v>
      </c>
      <c r="Q325" s="12">
        <v>35.5</v>
      </c>
      <c r="R325" s="12">
        <v>33</v>
      </c>
      <c r="S325" s="12">
        <v>31</v>
      </c>
      <c r="U325" s="12">
        <v>323</v>
      </c>
    </row>
    <row r="326" spans="1:21">
      <c r="A326" s="12">
        <v>324</v>
      </c>
      <c r="B326" s="12">
        <v>1851.5</v>
      </c>
      <c r="C326" s="12">
        <v>1388.5</v>
      </c>
      <c r="D326" s="12">
        <v>926</v>
      </c>
      <c r="E326" s="12">
        <v>463</v>
      </c>
      <c r="F326" s="12">
        <v>231.5</v>
      </c>
      <c r="G326" s="12">
        <v>154</v>
      </c>
      <c r="H326" s="12">
        <v>116</v>
      </c>
      <c r="I326" s="12">
        <v>92.5</v>
      </c>
      <c r="J326" s="12">
        <v>77</v>
      </c>
      <c r="K326" s="12">
        <v>66</v>
      </c>
      <c r="L326" s="12">
        <v>58</v>
      </c>
      <c r="M326" s="12">
        <v>51.5</v>
      </c>
      <c r="N326" s="12">
        <v>46</v>
      </c>
      <c r="O326" s="12">
        <v>42</v>
      </c>
      <c r="P326" s="12">
        <v>38.5</v>
      </c>
      <c r="Q326" s="12">
        <v>35.5</v>
      </c>
      <c r="R326" s="12">
        <v>33</v>
      </c>
      <c r="S326" s="12">
        <v>31</v>
      </c>
      <c r="U326" s="12">
        <v>324</v>
      </c>
    </row>
    <row r="327" spans="1:21">
      <c r="A327" s="12">
        <v>325</v>
      </c>
      <c r="B327" s="12">
        <v>1857</v>
      </c>
      <c r="C327" s="12">
        <v>1393</v>
      </c>
      <c r="D327" s="12">
        <v>928.5</v>
      </c>
      <c r="E327" s="12">
        <v>464</v>
      </c>
      <c r="F327" s="12">
        <v>232</v>
      </c>
      <c r="G327" s="12">
        <v>155</v>
      </c>
      <c r="H327" s="12">
        <v>116</v>
      </c>
      <c r="I327" s="12">
        <v>93</v>
      </c>
      <c r="J327" s="12">
        <v>77.5</v>
      </c>
      <c r="K327" s="12">
        <v>66.5</v>
      </c>
      <c r="L327" s="12">
        <v>58</v>
      </c>
      <c r="M327" s="12">
        <v>51.5</v>
      </c>
      <c r="N327" s="12">
        <v>46.5</v>
      </c>
      <c r="O327" s="12">
        <v>42</v>
      </c>
      <c r="P327" s="12">
        <v>38.5</v>
      </c>
      <c r="Q327" s="12">
        <v>36</v>
      </c>
      <c r="R327" s="12">
        <v>33</v>
      </c>
      <c r="S327" s="12">
        <v>31</v>
      </c>
      <c r="U327" s="12">
        <v>325</v>
      </c>
    </row>
    <row r="328" spans="1:21">
      <c r="A328" s="12">
        <v>326</v>
      </c>
      <c r="B328" s="12">
        <v>1863</v>
      </c>
      <c r="C328" s="12">
        <v>1397</v>
      </c>
      <c r="D328" s="12">
        <v>931.5</v>
      </c>
      <c r="E328" s="12">
        <v>466</v>
      </c>
      <c r="F328" s="12">
        <v>233</v>
      </c>
      <c r="G328" s="12">
        <v>155</v>
      </c>
      <c r="H328" s="12">
        <v>116.5</v>
      </c>
      <c r="I328" s="12">
        <v>93</v>
      </c>
      <c r="J328" s="12">
        <v>77.5</v>
      </c>
      <c r="K328" s="12">
        <v>66.5</v>
      </c>
      <c r="L328" s="12">
        <v>58</v>
      </c>
      <c r="M328" s="12">
        <v>52</v>
      </c>
      <c r="N328" s="12">
        <v>46.5</v>
      </c>
      <c r="O328" s="12">
        <v>42.5</v>
      </c>
      <c r="P328" s="12">
        <v>39</v>
      </c>
      <c r="Q328" s="12">
        <v>36</v>
      </c>
      <c r="R328" s="12">
        <v>33</v>
      </c>
      <c r="S328" s="12">
        <v>31</v>
      </c>
      <c r="U328" s="12">
        <v>326</v>
      </c>
    </row>
    <row r="329" spans="1:21">
      <c r="A329" s="12">
        <v>327</v>
      </c>
      <c r="B329" s="12">
        <v>1868.5</v>
      </c>
      <c r="C329" s="12">
        <v>1401.5</v>
      </c>
      <c r="D329" s="12">
        <v>934</v>
      </c>
      <c r="E329" s="12">
        <v>467</v>
      </c>
      <c r="F329" s="12">
        <v>233.5</v>
      </c>
      <c r="G329" s="12">
        <v>156</v>
      </c>
      <c r="H329" s="12">
        <v>117</v>
      </c>
      <c r="I329" s="12">
        <v>93.5</v>
      </c>
      <c r="J329" s="12">
        <v>78</v>
      </c>
      <c r="K329" s="12">
        <v>67</v>
      </c>
      <c r="L329" s="12">
        <v>58.5</v>
      </c>
      <c r="M329" s="12">
        <v>52</v>
      </c>
      <c r="N329" s="12">
        <v>47</v>
      </c>
      <c r="O329" s="12">
        <v>42.5</v>
      </c>
      <c r="P329" s="12">
        <v>39</v>
      </c>
      <c r="Q329" s="12">
        <v>36</v>
      </c>
      <c r="R329" s="12">
        <v>33.5</v>
      </c>
      <c r="S329" s="12">
        <v>31</v>
      </c>
      <c r="U329" s="12">
        <v>327</v>
      </c>
    </row>
    <row r="330" spans="1:21">
      <c r="A330" s="12">
        <v>328</v>
      </c>
      <c r="B330" s="12">
        <v>1874</v>
      </c>
      <c r="C330" s="12">
        <v>1406</v>
      </c>
      <c r="D330" s="12">
        <v>937</v>
      </c>
      <c r="E330" s="12">
        <v>468.5</v>
      </c>
      <c r="F330" s="12">
        <v>234</v>
      </c>
      <c r="G330" s="12">
        <v>156</v>
      </c>
      <c r="H330" s="12">
        <v>117</v>
      </c>
      <c r="I330" s="12">
        <v>94</v>
      </c>
      <c r="J330" s="12">
        <v>78</v>
      </c>
      <c r="K330" s="12">
        <v>67</v>
      </c>
      <c r="L330" s="12">
        <v>58.5</v>
      </c>
      <c r="M330" s="12">
        <v>52</v>
      </c>
      <c r="N330" s="12">
        <v>47</v>
      </c>
      <c r="O330" s="12">
        <v>42.5</v>
      </c>
      <c r="P330" s="12">
        <v>39</v>
      </c>
      <c r="Q330" s="12">
        <v>36</v>
      </c>
      <c r="R330" s="12">
        <v>33.5</v>
      </c>
      <c r="S330" s="12">
        <v>31</v>
      </c>
      <c r="U330" s="12">
        <v>328</v>
      </c>
    </row>
    <row r="331" spans="1:21">
      <c r="A331" s="12">
        <v>329</v>
      </c>
      <c r="B331" s="12">
        <v>1880</v>
      </c>
      <c r="C331" s="12">
        <v>1410</v>
      </c>
      <c r="D331" s="12">
        <v>940</v>
      </c>
      <c r="E331" s="12">
        <v>470</v>
      </c>
      <c r="F331" s="12">
        <v>235</v>
      </c>
      <c r="G331" s="12">
        <v>156.5</v>
      </c>
      <c r="H331" s="12">
        <v>117.5</v>
      </c>
      <c r="I331" s="12">
        <v>94</v>
      </c>
      <c r="J331" s="12">
        <v>78.5</v>
      </c>
      <c r="K331" s="12">
        <v>67</v>
      </c>
      <c r="L331" s="12">
        <v>59</v>
      </c>
      <c r="M331" s="12">
        <v>52</v>
      </c>
      <c r="N331" s="12">
        <v>47</v>
      </c>
      <c r="O331" s="12">
        <v>43</v>
      </c>
      <c r="P331" s="12">
        <v>39</v>
      </c>
      <c r="Q331" s="12">
        <v>36</v>
      </c>
      <c r="R331" s="12">
        <v>33.5</v>
      </c>
      <c r="S331" s="12">
        <v>31.5</v>
      </c>
      <c r="U331" s="12">
        <v>329</v>
      </c>
    </row>
    <row r="332" spans="1:21">
      <c r="A332" s="12">
        <v>330</v>
      </c>
      <c r="B332" s="12">
        <v>1886</v>
      </c>
      <c r="C332" s="12">
        <v>1414</v>
      </c>
      <c r="D332" s="12">
        <v>943</v>
      </c>
      <c r="E332" s="12">
        <v>471.5</v>
      </c>
      <c r="F332" s="12">
        <v>236</v>
      </c>
      <c r="G332" s="12">
        <v>157</v>
      </c>
      <c r="H332" s="12">
        <v>118</v>
      </c>
      <c r="I332" s="12">
        <v>94</v>
      </c>
      <c r="J332" s="12">
        <v>78.5</v>
      </c>
      <c r="K332" s="12">
        <v>67.5</v>
      </c>
      <c r="L332" s="12">
        <v>59</v>
      </c>
      <c r="M332" s="12">
        <v>52.5</v>
      </c>
      <c r="N332" s="12">
        <v>47</v>
      </c>
      <c r="O332" s="12">
        <v>43</v>
      </c>
      <c r="P332" s="12">
        <v>39</v>
      </c>
      <c r="Q332" s="12">
        <v>36</v>
      </c>
      <c r="R332" s="12">
        <v>33.5</v>
      </c>
      <c r="S332" s="12">
        <v>31.5</v>
      </c>
      <c r="U332" s="12">
        <v>330</v>
      </c>
    </row>
    <row r="333" spans="1:21">
      <c r="A333" s="12">
        <v>331</v>
      </c>
      <c r="B333" s="12">
        <v>1891.5</v>
      </c>
      <c r="C333" s="12">
        <v>1418.5</v>
      </c>
      <c r="D333" s="12">
        <v>946</v>
      </c>
      <c r="E333" s="12">
        <v>473</v>
      </c>
      <c r="F333" s="12">
        <v>236.5</v>
      </c>
      <c r="G333" s="12">
        <v>157.5</v>
      </c>
      <c r="H333" s="12">
        <v>118</v>
      </c>
      <c r="I333" s="12">
        <v>94.5</v>
      </c>
      <c r="J333" s="12">
        <v>79</v>
      </c>
      <c r="K333" s="12">
        <v>67.5</v>
      </c>
      <c r="L333" s="12">
        <v>59</v>
      </c>
      <c r="M333" s="12">
        <v>52.5</v>
      </c>
      <c r="N333" s="12">
        <v>47</v>
      </c>
      <c r="O333" s="12">
        <v>43</v>
      </c>
      <c r="P333" s="12">
        <v>39.5</v>
      </c>
      <c r="Q333" s="12">
        <v>36.5</v>
      </c>
      <c r="R333" s="12">
        <v>34</v>
      </c>
      <c r="S333" s="12">
        <v>31.5</v>
      </c>
      <c r="U333" s="12">
        <v>331</v>
      </c>
    </row>
    <row r="334" spans="1:21">
      <c r="A334" s="12">
        <v>332</v>
      </c>
      <c r="B334" s="12">
        <v>1897</v>
      </c>
      <c r="C334" s="12">
        <v>1423</v>
      </c>
      <c r="D334" s="12">
        <v>948.5</v>
      </c>
      <c r="E334" s="12">
        <v>474</v>
      </c>
      <c r="F334" s="12">
        <v>237</v>
      </c>
      <c r="G334" s="12">
        <v>158</v>
      </c>
      <c r="H334" s="12">
        <v>118.5</v>
      </c>
      <c r="I334" s="12">
        <v>95</v>
      </c>
      <c r="J334" s="12">
        <v>79</v>
      </c>
      <c r="K334" s="12">
        <v>68</v>
      </c>
      <c r="L334" s="12">
        <v>59</v>
      </c>
      <c r="M334" s="12">
        <v>52.5</v>
      </c>
      <c r="N334" s="12">
        <v>47.5</v>
      </c>
      <c r="O334" s="12">
        <v>43</v>
      </c>
      <c r="P334" s="12">
        <v>39.5</v>
      </c>
      <c r="Q334" s="12">
        <v>36.5</v>
      </c>
      <c r="R334" s="12">
        <v>34</v>
      </c>
      <c r="S334" s="12">
        <v>31.5</v>
      </c>
      <c r="U334" s="12">
        <v>332</v>
      </c>
    </row>
    <row r="335" spans="1:21">
      <c r="A335" s="12">
        <v>333</v>
      </c>
      <c r="B335" s="12">
        <v>1903</v>
      </c>
      <c r="C335" s="12">
        <v>1427</v>
      </c>
      <c r="D335" s="12">
        <v>951.5</v>
      </c>
      <c r="E335" s="12">
        <v>476</v>
      </c>
      <c r="F335" s="12">
        <v>238</v>
      </c>
      <c r="G335" s="12">
        <v>158.5</v>
      </c>
      <c r="H335" s="12">
        <v>119</v>
      </c>
      <c r="I335" s="12">
        <v>95</v>
      </c>
      <c r="J335" s="12">
        <v>79</v>
      </c>
      <c r="K335" s="12">
        <v>68</v>
      </c>
      <c r="L335" s="12">
        <v>59.5</v>
      </c>
      <c r="M335" s="12">
        <v>53</v>
      </c>
      <c r="N335" s="12">
        <v>47.5</v>
      </c>
      <c r="O335" s="12">
        <v>43</v>
      </c>
      <c r="P335" s="12">
        <v>39.5</v>
      </c>
      <c r="Q335" s="12">
        <v>36.5</v>
      </c>
      <c r="R335" s="12">
        <v>34</v>
      </c>
      <c r="S335" s="12">
        <v>32</v>
      </c>
      <c r="U335" s="12">
        <v>333</v>
      </c>
    </row>
    <row r="336" spans="1:21">
      <c r="A336" s="12">
        <v>334</v>
      </c>
      <c r="B336" s="12">
        <v>1908.5</v>
      </c>
      <c r="C336" s="12">
        <v>1431.5</v>
      </c>
      <c r="D336" s="12">
        <v>954</v>
      </c>
      <c r="E336" s="12">
        <v>477</v>
      </c>
      <c r="F336" s="12">
        <v>238.5</v>
      </c>
      <c r="G336" s="12">
        <v>159</v>
      </c>
      <c r="H336" s="12">
        <v>119</v>
      </c>
      <c r="I336" s="12">
        <v>95.5</v>
      </c>
      <c r="J336" s="12">
        <v>79.5</v>
      </c>
      <c r="K336" s="12">
        <v>68</v>
      </c>
      <c r="L336" s="12">
        <v>59.5</v>
      </c>
      <c r="M336" s="12">
        <v>53</v>
      </c>
      <c r="N336" s="12">
        <v>48</v>
      </c>
      <c r="O336" s="12">
        <v>43.5</v>
      </c>
      <c r="P336" s="12">
        <v>40</v>
      </c>
      <c r="Q336" s="12">
        <v>37</v>
      </c>
      <c r="R336" s="12">
        <v>34</v>
      </c>
      <c r="S336" s="12">
        <v>32</v>
      </c>
      <c r="U336" s="12">
        <v>334</v>
      </c>
    </row>
    <row r="337" spans="1:21">
      <c r="A337" s="12">
        <v>335</v>
      </c>
      <c r="B337" s="12">
        <v>1914</v>
      </c>
      <c r="C337" s="12">
        <v>1436</v>
      </c>
      <c r="D337" s="12">
        <v>957</v>
      </c>
      <c r="E337" s="12">
        <v>478.5</v>
      </c>
      <c r="F337" s="12">
        <v>239</v>
      </c>
      <c r="G337" s="12">
        <v>159.5</v>
      </c>
      <c r="H337" s="12">
        <v>119.5</v>
      </c>
      <c r="I337" s="12">
        <v>96</v>
      </c>
      <c r="J337" s="12">
        <v>80</v>
      </c>
      <c r="K337" s="12">
        <v>68.5</v>
      </c>
      <c r="L337" s="12">
        <v>60</v>
      </c>
      <c r="M337" s="12">
        <v>53</v>
      </c>
      <c r="N337" s="12">
        <v>48</v>
      </c>
      <c r="O337" s="12">
        <v>43.5</v>
      </c>
      <c r="P337" s="12">
        <v>40</v>
      </c>
      <c r="Q337" s="12">
        <v>37</v>
      </c>
      <c r="R337" s="12">
        <v>34</v>
      </c>
      <c r="S337" s="12">
        <v>32</v>
      </c>
      <c r="U337" s="12">
        <v>335</v>
      </c>
    </row>
    <row r="338" spans="1:21">
      <c r="A338" s="12">
        <v>336</v>
      </c>
      <c r="B338" s="12">
        <v>1920</v>
      </c>
      <c r="C338" s="12">
        <v>1440</v>
      </c>
      <c r="D338" s="12">
        <v>960</v>
      </c>
      <c r="E338" s="12">
        <v>480</v>
      </c>
      <c r="F338" s="12">
        <v>240</v>
      </c>
      <c r="G338" s="12">
        <v>160</v>
      </c>
      <c r="H338" s="12">
        <v>120</v>
      </c>
      <c r="I338" s="12">
        <v>96</v>
      </c>
      <c r="J338" s="12">
        <v>80</v>
      </c>
      <c r="K338" s="12">
        <v>68.5</v>
      </c>
      <c r="L338" s="12">
        <v>60</v>
      </c>
      <c r="M338" s="12">
        <v>53.5</v>
      </c>
      <c r="N338" s="12">
        <v>48</v>
      </c>
      <c r="O338" s="12">
        <v>43.5</v>
      </c>
      <c r="P338" s="12">
        <v>40</v>
      </c>
      <c r="Q338" s="12">
        <v>37</v>
      </c>
      <c r="R338" s="12">
        <v>34</v>
      </c>
      <c r="S338" s="12">
        <v>32</v>
      </c>
      <c r="U338" s="12">
        <v>336</v>
      </c>
    </row>
    <row r="339" spans="1:21">
      <c r="A339" s="12">
        <v>337</v>
      </c>
      <c r="B339" s="12">
        <v>1926</v>
      </c>
      <c r="C339" s="12">
        <v>1444</v>
      </c>
      <c r="D339" s="12">
        <v>963</v>
      </c>
      <c r="E339" s="12">
        <v>481.5</v>
      </c>
      <c r="F339" s="12">
        <v>241</v>
      </c>
      <c r="G339" s="12">
        <v>160.5</v>
      </c>
      <c r="H339" s="12">
        <v>120.5</v>
      </c>
      <c r="I339" s="12">
        <v>96</v>
      </c>
      <c r="J339" s="12">
        <v>80</v>
      </c>
      <c r="K339" s="12">
        <v>69</v>
      </c>
      <c r="L339" s="12">
        <v>60</v>
      </c>
      <c r="M339" s="12">
        <v>53.5</v>
      </c>
      <c r="N339" s="12">
        <v>48</v>
      </c>
      <c r="O339" s="12">
        <v>44</v>
      </c>
      <c r="P339" s="12">
        <v>40</v>
      </c>
      <c r="Q339" s="12">
        <v>37</v>
      </c>
      <c r="R339" s="12">
        <v>34.5</v>
      </c>
      <c r="S339" s="12">
        <v>32</v>
      </c>
      <c r="U339" s="12">
        <v>337</v>
      </c>
    </row>
    <row r="340" spans="1:21">
      <c r="A340" s="12">
        <v>338</v>
      </c>
      <c r="B340" s="12">
        <v>1931.5</v>
      </c>
      <c r="C340" s="12">
        <v>1448.5</v>
      </c>
      <c r="D340" s="12">
        <v>966</v>
      </c>
      <c r="E340" s="12">
        <v>483</v>
      </c>
      <c r="F340" s="12">
        <v>241.5</v>
      </c>
      <c r="G340" s="12">
        <v>161</v>
      </c>
      <c r="H340" s="12">
        <v>121</v>
      </c>
      <c r="I340" s="12">
        <v>96.5</v>
      </c>
      <c r="J340" s="12">
        <v>80.5</v>
      </c>
      <c r="K340" s="12">
        <v>69</v>
      </c>
      <c r="L340" s="12">
        <v>60.5</v>
      </c>
      <c r="M340" s="12">
        <v>53.5</v>
      </c>
      <c r="N340" s="12">
        <v>48</v>
      </c>
      <c r="O340" s="12">
        <v>44</v>
      </c>
      <c r="P340" s="12">
        <v>40</v>
      </c>
      <c r="Q340" s="12">
        <v>37</v>
      </c>
      <c r="R340" s="12">
        <v>34.5</v>
      </c>
      <c r="S340" s="12">
        <v>32</v>
      </c>
      <c r="U340" s="12">
        <v>338</v>
      </c>
    </row>
    <row r="341" spans="1:21">
      <c r="A341" s="12">
        <v>339</v>
      </c>
      <c r="B341" s="12">
        <v>1937</v>
      </c>
      <c r="C341" s="12">
        <v>1453</v>
      </c>
      <c r="D341" s="12">
        <v>968.5</v>
      </c>
      <c r="E341" s="12">
        <v>484</v>
      </c>
      <c r="F341" s="12">
        <v>242</v>
      </c>
      <c r="G341" s="12">
        <v>161.5</v>
      </c>
      <c r="H341" s="12">
        <v>121</v>
      </c>
      <c r="I341" s="12">
        <v>97</v>
      </c>
      <c r="J341" s="12">
        <v>81</v>
      </c>
      <c r="K341" s="12">
        <v>69</v>
      </c>
      <c r="L341" s="12">
        <v>60.5</v>
      </c>
      <c r="M341" s="12">
        <v>54</v>
      </c>
      <c r="N341" s="12">
        <v>48.5</v>
      </c>
      <c r="O341" s="12">
        <v>44</v>
      </c>
      <c r="P341" s="12">
        <v>40.5</v>
      </c>
      <c r="Q341" s="12">
        <v>37</v>
      </c>
      <c r="R341" s="12">
        <v>34.5</v>
      </c>
      <c r="S341" s="12">
        <v>32</v>
      </c>
      <c r="U341" s="12">
        <v>339</v>
      </c>
    </row>
    <row r="342" spans="1:21">
      <c r="A342" s="12">
        <v>340</v>
      </c>
      <c r="B342" s="12">
        <v>1943</v>
      </c>
      <c r="C342" s="12">
        <v>1457</v>
      </c>
      <c r="D342" s="12">
        <v>971.5</v>
      </c>
      <c r="E342" s="12">
        <v>486</v>
      </c>
      <c r="F342" s="12">
        <v>243</v>
      </c>
      <c r="G342" s="12">
        <v>162</v>
      </c>
      <c r="H342" s="12">
        <v>121.5</v>
      </c>
      <c r="I342" s="12">
        <v>97</v>
      </c>
      <c r="J342" s="12">
        <v>81</v>
      </c>
      <c r="K342" s="12">
        <v>69.5</v>
      </c>
      <c r="L342" s="12">
        <v>61</v>
      </c>
      <c r="M342" s="12">
        <v>54</v>
      </c>
      <c r="N342" s="12">
        <v>48.5</v>
      </c>
      <c r="O342" s="12">
        <v>44</v>
      </c>
      <c r="P342" s="12">
        <v>40.5</v>
      </c>
      <c r="Q342" s="12">
        <v>37.5</v>
      </c>
      <c r="R342" s="12">
        <v>34.5</v>
      </c>
      <c r="S342" s="12">
        <v>32.5</v>
      </c>
      <c r="U342" s="12">
        <v>340</v>
      </c>
    </row>
    <row r="343" spans="1:21">
      <c r="A343" s="12">
        <v>341</v>
      </c>
      <c r="B343" s="12">
        <v>1948.5</v>
      </c>
      <c r="C343" s="12">
        <v>1461.5</v>
      </c>
      <c r="D343" s="12">
        <v>974</v>
      </c>
      <c r="E343" s="12">
        <v>487</v>
      </c>
      <c r="F343" s="12">
        <v>243.5</v>
      </c>
      <c r="G343" s="12">
        <v>162.5</v>
      </c>
      <c r="H343" s="12">
        <v>122</v>
      </c>
      <c r="I343" s="12">
        <v>97.5</v>
      </c>
      <c r="J343" s="12">
        <v>81</v>
      </c>
      <c r="K343" s="12">
        <v>69.5</v>
      </c>
      <c r="L343" s="12">
        <v>61</v>
      </c>
      <c r="M343" s="12">
        <v>54</v>
      </c>
      <c r="N343" s="12">
        <v>49</v>
      </c>
      <c r="O343" s="12">
        <v>44</v>
      </c>
      <c r="P343" s="12">
        <v>40.5</v>
      </c>
      <c r="Q343" s="12">
        <v>37.5</v>
      </c>
      <c r="R343" s="12">
        <v>35</v>
      </c>
      <c r="S343" s="12">
        <v>32.5</v>
      </c>
      <c r="U343" s="12">
        <v>341</v>
      </c>
    </row>
    <row r="344" spans="1:21">
      <c r="A344" s="12">
        <v>342</v>
      </c>
      <c r="B344" s="12">
        <v>1954</v>
      </c>
      <c r="C344" s="12">
        <v>1466</v>
      </c>
      <c r="D344" s="12">
        <v>977</v>
      </c>
      <c r="E344" s="12">
        <v>488.5</v>
      </c>
      <c r="F344" s="12">
        <v>244</v>
      </c>
      <c r="G344" s="12">
        <v>163</v>
      </c>
      <c r="H344" s="12">
        <v>122</v>
      </c>
      <c r="I344" s="12">
        <v>98</v>
      </c>
      <c r="J344" s="12">
        <v>81.5</v>
      </c>
      <c r="K344" s="12">
        <v>70</v>
      </c>
      <c r="L344" s="12">
        <v>61</v>
      </c>
      <c r="M344" s="12">
        <v>54</v>
      </c>
      <c r="N344" s="12">
        <v>49</v>
      </c>
      <c r="O344" s="12">
        <v>44.5</v>
      </c>
      <c r="P344" s="12">
        <v>41</v>
      </c>
      <c r="Q344" s="12">
        <v>37.5</v>
      </c>
      <c r="R344" s="12">
        <v>35</v>
      </c>
      <c r="S344" s="12">
        <v>32.5</v>
      </c>
      <c r="U344" s="12">
        <v>342</v>
      </c>
    </row>
    <row r="345" spans="1:21">
      <c r="A345" s="12">
        <v>343</v>
      </c>
      <c r="B345" s="12">
        <v>1960</v>
      </c>
      <c r="C345" s="12">
        <v>1470</v>
      </c>
      <c r="D345" s="12">
        <v>980</v>
      </c>
      <c r="E345" s="12">
        <v>490</v>
      </c>
      <c r="F345" s="12">
        <v>245</v>
      </c>
      <c r="G345" s="12">
        <v>163.5</v>
      </c>
      <c r="H345" s="12">
        <v>122.5</v>
      </c>
      <c r="I345" s="12">
        <v>98</v>
      </c>
      <c r="J345" s="12">
        <v>81.5</v>
      </c>
      <c r="K345" s="12">
        <v>70</v>
      </c>
      <c r="L345" s="12">
        <v>61</v>
      </c>
      <c r="M345" s="12">
        <v>54.5</v>
      </c>
      <c r="N345" s="12">
        <v>49</v>
      </c>
      <c r="O345" s="12">
        <v>44.5</v>
      </c>
      <c r="P345" s="12">
        <v>41</v>
      </c>
      <c r="Q345" s="12">
        <v>37.5</v>
      </c>
      <c r="R345" s="12">
        <v>35</v>
      </c>
      <c r="S345" s="12">
        <v>32.5</v>
      </c>
      <c r="U345" s="12">
        <v>343</v>
      </c>
    </row>
    <row r="346" spans="1:21">
      <c r="A346" s="12">
        <v>344</v>
      </c>
      <c r="B346" s="12">
        <v>1966</v>
      </c>
      <c r="C346" s="12">
        <v>1474</v>
      </c>
      <c r="D346" s="12">
        <v>983</v>
      </c>
      <c r="E346" s="12">
        <v>491.5</v>
      </c>
      <c r="F346" s="12">
        <v>246</v>
      </c>
      <c r="G346" s="12">
        <v>164</v>
      </c>
      <c r="H346" s="12">
        <v>123</v>
      </c>
      <c r="I346" s="12">
        <v>98</v>
      </c>
      <c r="J346" s="12">
        <v>82</v>
      </c>
      <c r="K346" s="12">
        <v>70</v>
      </c>
      <c r="L346" s="12">
        <v>61.5</v>
      </c>
      <c r="M346" s="12">
        <v>54.5</v>
      </c>
      <c r="N346" s="12">
        <v>49</v>
      </c>
      <c r="O346" s="12">
        <v>44.5</v>
      </c>
      <c r="P346" s="12">
        <v>41</v>
      </c>
      <c r="Q346" s="12">
        <v>38</v>
      </c>
      <c r="R346" s="12">
        <v>35</v>
      </c>
      <c r="S346" s="12">
        <v>33</v>
      </c>
      <c r="U346" s="12">
        <v>344</v>
      </c>
    </row>
    <row r="347" spans="1:21">
      <c r="A347" s="12">
        <v>345</v>
      </c>
      <c r="B347" s="12">
        <v>1971.5</v>
      </c>
      <c r="C347" s="12">
        <v>1478.5</v>
      </c>
      <c r="D347" s="12">
        <v>986</v>
      </c>
      <c r="E347" s="12">
        <v>493</v>
      </c>
      <c r="F347" s="12">
        <v>246.5</v>
      </c>
      <c r="G347" s="12">
        <v>164</v>
      </c>
      <c r="H347" s="12">
        <v>123</v>
      </c>
      <c r="I347" s="12">
        <v>98.5</v>
      </c>
      <c r="J347" s="12">
        <v>82</v>
      </c>
      <c r="K347" s="12">
        <v>70.5</v>
      </c>
      <c r="L347" s="12">
        <v>61.5</v>
      </c>
      <c r="M347" s="12">
        <v>55</v>
      </c>
      <c r="N347" s="12">
        <v>49</v>
      </c>
      <c r="O347" s="12">
        <v>45</v>
      </c>
      <c r="P347" s="12">
        <v>41</v>
      </c>
      <c r="Q347" s="12">
        <v>38</v>
      </c>
      <c r="R347" s="12">
        <v>35</v>
      </c>
      <c r="S347" s="12">
        <v>33</v>
      </c>
      <c r="U347" s="12">
        <v>345</v>
      </c>
    </row>
    <row r="348" spans="1:21">
      <c r="A348" s="12">
        <v>346</v>
      </c>
      <c r="B348" s="12">
        <v>1977</v>
      </c>
      <c r="C348" s="12">
        <v>1483</v>
      </c>
      <c r="D348" s="12">
        <v>988.5</v>
      </c>
      <c r="E348" s="12">
        <v>494</v>
      </c>
      <c r="F348" s="12">
        <v>247</v>
      </c>
      <c r="G348" s="12">
        <v>165</v>
      </c>
      <c r="H348" s="12">
        <v>123.5</v>
      </c>
      <c r="I348" s="12">
        <v>99</v>
      </c>
      <c r="J348" s="12">
        <v>82.5</v>
      </c>
      <c r="K348" s="12">
        <v>70.5</v>
      </c>
      <c r="L348" s="12">
        <v>62</v>
      </c>
      <c r="M348" s="12">
        <v>55</v>
      </c>
      <c r="N348" s="12">
        <v>49.5</v>
      </c>
      <c r="O348" s="12">
        <v>45</v>
      </c>
      <c r="P348" s="12">
        <v>41</v>
      </c>
      <c r="Q348" s="12">
        <v>38</v>
      </c>
      <c r="R348" s="12">
        <v>35.5</v>
      </c>
      <c r="S348" s="12">
        <v>33</v>
      </c>
      <c r="U348" s="12">
        <v>346</v>
      </c>
    </row>
    <row r="349" spans="1:21">
      <c r="A349" s="12">
        <v>347</v>
      </c>
      <c r="B349" s="12">
        <v>1983</v>
      </c>
      <c r="C349" s="12">
        <v>1487</v>
      </c>
      <c r="D349" s="12">
        <v>991.5</v>
      </c>
      <c r="E349" s="12">
        <v>496</v>
      </c>
      <c r="F349" s="12">
        <v>248</v>
      </c>
      <c r="G349" s="12">
        <v>165</v>
      </c>
      <c r="H349" s="12">
        <v>124</v>
      </c>
      <c r="I349" s="12">
        <v>99</v>
      </c>
      <c r="J349" s="12">
        <v>82.5</v>
      </c>
      <c r="K349" s="12">
        <v>71</v>
      </c>
      <c r="L349" s="12">
        <v>62</v>
      </c>
      <c r="M349" s="12">
        <v>55</v>
      </c>
      <c r="N349" s="12">
        <v>49.5</v>
      </c>
      <c r="O349" s="12">
        <v>45</v>
      </c>
      <c r="P349" s="12">
        <v>41.5</v>
      </c>
      <c r="Q349" s="12">
        <v>38</v>
      </c>
      <c r="R349" s="12">
        <v>35.5</v>
      </c>
      <c r="S349" s="12">
        <v>33</v>
      </c>
      <c r="U349" s="12">
        <v>347</v>
      </c>
    </row>
    <row r="350" spans="1:21">
      <c r="A350" s="12">
        <v>348</v>
      </c>
      <c r="B350" s="12">
        <v>1988.5</v>
      </c>
      <c r="C350" s="12">
        <v>1491.5</v>
      </c>
      <c r="D350" s="12">
        <v>994</v>
      </c>
      <c r="E350" s="12">
        <v>497</v>
      </c>
      <c r="F350" s="12">
        <v>248.5</v>
      </c>
      <c r="G350" s="12">
        <v>166</v>
      </c>
      <c r="H350" s="12">
        <v>124</v>
      </c>
      <c r="I350" s="12">
        <v>99.5</v>
      </c>
      <c r="J350" s="12">
        <v>83</v>
      </c>
      <c r="K350" s="12">
        <v>71</v>
      </c>
      <c r="L350" s="12">
        <v>62</v>
      </c>
      <c r="M350" s="12">
        <v>55</v>
      </c>
      <c r="N350" s="12">
        <v>50</v>
      </c>
      <c r="O350" s="12">
        <v>45</v>
      </c>
      <c r="P350" s="12">
        <v>41.5</v>
      </c>
      <c r="Q350" s="12">
        <v>38</v>
      </c>
      <c r="R350" s="12">
        <v>35.5</v>
      </c>
      <c r="S350" s="12">
        <v>33</v>
      </c>
      <c r="U350" s="12">
        <v>348</v>
      </c>
    </row>
    <row r="351" spans="1:21">
      <c r="A351" s="12">
        <v>349</v>
      </c>
      <c r="B351" s="12">
        <v>1994</v>
      </c>
      <c r="C351" s="12">
        <v>1496</v>
      </c>
      <c r="D351" s="12">
        <v>997</v>
      </c>
      <c r="E351" s="12">
        <v>498.5</v>
      </c>
      <c r="F351" s="12">
        <v>249</v>
      </c>
      <c r="G351" s="12">
        <v>166</v>
      </c>
      <c r="H351" s="12">
        <v>124.5</v>
      </c>
      <c r="I351" s="12">
        <v>100</v>
      </c>
      <c r="J351" s="12">
        <v>83</v>
      </c>
      <c r="K351" s="12">
        <v>71</v>
      </c>
      <c r="L351" s="12">
        <v>62.5</v>
      </c>
      <c r="M351" s="12">
        <v>55.5</v>
      </c>
      <c r="N351" s="12">
        <v>50</v>
      </c>
      <c r="O351" s="12">
        <v>45.5</v>
      </c>
      <c r="P351" s="12">
        <v>41.5</v>
      </c>
      <c r="Q351" s="12">
        <v>38.5</v>
      </c>
      <c r="R351" s="12">
        <v>35.5</v>
      </c>
      <c r="S351" s="12">
        <v>33</v>
      </c>
      <c r="U351" s="12">
        <v>349</v>
      </c>
    </row>
    <row r="352" spans="1:21">
      <c r="A352" s="12">
        <v>350</v>
      </c>
      <c r="B352" s="12">
        <v>2000</v>
      </c>
      <c r="C352" s="12">
        <v>1500</v>
      </c>
      <c r="D352" s="12">
        <v>1000</v>
      </c>
      <c r="E352" s="12">
        <v>500</v>
      </c>
      <c r="F352" s="12">
        <v>250</v>
      </c>
      <c r="G352" s="12">
        <v>166.5</v>
      </c>
      <c r="H352" s="12">
        <v>125</v>
      </c>
      <c r="I352" s="12">
        <v>100</v>
      </c>
      <c r="J352" s="12">
        <v>83.5</v>
      </c>
      <c r="K352" s="12">
        <v>71.5</v>
      </c>
      <c r="L352" s="12">
        <v>62.5</v>
      </c>
      <c r="M352" s="12">
        <v>55.5</v>
      </c>
      <c r="N352" s="12">
        <v>50</v>
      </c>
      <c r="O352" s="12">
        <v>45.5</v>
      </c>
      <c r="P352" s="12">
        <v>41.5</v>
      </c>
      <c r="Q352" s="12">
        <v>38.5</v>
      </c>
      <c r="R352" s="12">
        <v>36</v>
      </c>
      <c r="S352" s="12">
        <v>33.5</v>
      </c>
      <c r="U352" s="12">
        <v>350</v>
      </c>
    </row>
    <row r="353" spans="1:21">
      <c r="A353" s="12">
        <v>351</v>
      </c>
      <c r="B353" s="12">
        <v>2006</v>
      </c>
      <c r="C353" s="12">
        <v>1504</v>
      </c>
      <c r="D353" s="12">
        <v>1003</v>
      </c>
      <c r="E353" s="12">
        <v>501.5</v>
      </c>
      <c r="F353" s="12">
        <v>251</v>
      </c>
      <c r="G353" s="12">
        <v>167</v>
      </c>
      <c r="H353" s="12">
        <v>125.5</v>
      </c>
      <c r="I353" s="12">
        <v>100</v>
      </c>
      <c r="J353" s="12">
        <v>83.5</v>
      </c>
      <c r="K353" s="12">
        <v>71.5</v>
      </c>
      <c r="L353" s="12">
        <v>62.5</v>
      </c>
      <c r="M353" s="12">
        <v>56</v>
      </c>
      <c r="N353" s="12">
        <v>50</v>
      </c>
      <c r="O353" s="12">
        <v>45.5</v>
      </c>
      <c r="P353" s="12">
        <v>42</v>
      </c>
      <c r="Q353" s="12">
        <v>38.5</v>
      </c>
      <c r="R353" s="12">
        <v>36</v>
      </c>
      <c r="S353" s="12">
        <v>33.5</v>
      </c>
      <c r="U353" s="12">
        <v>351</v>
      </c>
    </row>
    <row r="354" spans="1:21">
      <c r="A354" s="12">
        <v>352</v>
      </c>
      <c r="B354" s="12">
        <v>2011.5</v>
      </c>
      <c r="C354" s="12">
        <v>1508.5</v>
      </c>
      <c r="D354" s="12">
        <v>1006</v>
      </c>
      <c r="E354" s="12">
        <v>503</v>
      </c>
      <c r="F354" s="12">
        <v>251.5</v>
      </c>
      <c r="G354" s="12">
        <v>167.5</v>
      </c>
      <c r="H354" s="12">
        <v>126</v>
      </c>
      <c r="I354" s="12">
        <v>100.5</v>
      </c>
      <c r="J354" s="12">
        <v>84</v>
      </c>
      <c r="K354" s="12">
        <v>72</v>
      </c>
      <c r="L354" s="12">
        <v>63</v>
      </c>
      <c r="M354" s="12">
        <v>56</v>
      </c>
      <c r="N354" s="12">
        <v>50</v>
      </c>
      <c r="O354" s="12">
        <v>46</v>
      </c>
      <c r="P354" s="12">
        <v>42</v>
      </c>
      <c r="Q354" s="12">
        <v>38.5</v>
      </c>
      <c r="R354" s="12">
        <v>36</v>
      </c>
      <c r="S354" s="12">
        <v>33.5</v>
      </c>
      <c r="U354" s="12">
        <v>352</v>
      </c>
    </row>
    <row r="355" spans="1:21">
      <c r="A355" s="12">
        <v>353</v>
      </c>
      <c r="B355" s="12">
        <v>2017</v>
      </c>
      <c r="C355" s="12">
        <v>1513</v>
      </c>
      <c r="D355" s="12">
        <v>1008.5</v>
      </c>
      <c r="E355" s="12">
        <v>504</v>
      </c>
      <c r="F355" s="12">
        <v>252</v>
      </c>
      <c r="G355" s="12">
        <v>168</v>
      </c>
      <c r="H355" s="12">
        <v>126</v>
      </c>
      <c r="I355" s="12">
        <v>101</v>
      </c>
      <c r="J355" s="12">
        <v>84</v>
      </c>
      <c r="K355" s="12">
        <v>72</v>
      </c>
      <c r="L355" s="12">
        <v>63</v>
      </c>
      <c r="M355" s="12">
        <v>56</v>
      </c>
      <c r="N355" s="12">
        <v>50.5</v>
      </c>
      <c r="O355" s="12">
        <v>46</v>
      </c>
      <c r="P355" s="12">
        <v>42</v>
      </c>
      <c r="Q355" s="12">
        <v>39</v>
      </c>
      <c r="R355" s="12">
        <v>36</v>
      </c>
      <c r="S355" s="12">
        <v>33.5</v>
      </c>
      <c r="U355" s="12">
        <v>353</v>
      </c>
    </row>
    <row r="356" spans="1:21">
      <c r="A356" s="12">
        <v>354</v>
      </c>
      <c r="B356" s="12">
        <v>2023</v>
      </c>
      <c r="C356" s="12">
        <v>1517</v>
      </c>
      <c r="D356" s="12">
        <v>1011.5</v>
      </c>
      <c r="E356" s="12">
        <v>506</v>
      </c>
      <c r="F356" s="12">
        <v>253</v>
      </c>
      <c r="G356" s="12">
        <v>168.5</v>
      </c>
      <c r="H356" s="12">
        <v>126.5</v>
      </c>
      <c r="I356" s="12">
        <v>101</v>
      </c>
      <c r="J356" s="12">
        <v>84</v>
      </c>
      <c r="K356" s="12">
        <v>72</v>
      </c>
      <c r="L356" s="12">
        <v>63</v>
      </c>
      <c r="M356" s="12">
        <v>56</v>
      </c>
      <c r="N356" s="12">
        <v>50.5</v>
      </c>
      <c r="O356" s="12">
        <v>46</v>
      </c>
      <c r="P356" s="12">
        <v>42</v>
      </c>
      <c r="Q356" s="12">
        <v>39</v>
      </c>
      <c r="R356" s="12">
        <v>36</v>
      </c>
      <c r="S356" s="12">
        <v>34</v>
      </c>
      <c r="U356" s="12">
        <v>354</v>
      </c>
    </row>
    <row r="357" spans="1:21">
      <c r="A357" s="12">
        <v>355</v>
      </c>
      <c r="B357" s="12">
        <v>2028.5</v>
      </c>
      <c r="C357" s="12">
        <v>1521.5</v>
      </c>
      <c r="D357" s="12">
        <v>1014</v>
      </c>
      <c r="E357" s="12">
        <v>507</v>
      </c>
      <c r="F357" s="12">
        <v>253.5</v>
      </c>
      <c r="G357" s="12">
        <v>169</v>
      </c>
      <c r="H357" s="12">
        <v>127</v>
      </c>
      <c r="I357" s="12">
        <v>101.5</v>
      </c>
      <c r="J357" s="12">
        <v>84.5</v>
      </c>
      <c r="K357" s="12">
        <v>72.5</v>
      </c>
      <c r="L357" s="12">
        <v>63.5</v>
      </c>
      <c r="M357" s="12">
        <v>56.5</v>
      </c>
      <c r="N357" s="12">
        <v>51</v>
      </c>
      <c r="O357" s="12">
        <v>46</v>
      </c>
      <c r="P357" s="12">
        <v>42</v>
      </c>
      <c r="Q357" s="12">
        <v>39</v>
      </c>
      <c r="R357" s="12">
        <v>36</v>
      </c>
      <c r="S357" s="12">
        <v>34</v>
      </c>
      <c r="U357" s="12">
        <v>355</v>
      </c>
    </row>
    <row r="358" spans="1:21">
      <c r="A358" s="12">
        <v>356</v>
      </c>
      <c r="B358" s="12">
        <v>2034</v>
      </c>
      <c r="C358" s="12">
        <v>1526</v>
      </c>
      <c r="D358" s="12">
        <v>1017</v>
      </c>
      <c r="E358" s="12">
        <v>508.5</v>
      </c>
      <c r="F358" s="12">
        <v>254</v>
      </c>
      <c r="G358" s="12">
        <v>169.5</v>
      </c>
      <c r="H358" s="12">
        <v>127</v>
      </c>
      <c r="I358" s="12">
        <v>102</v>
      </c>
      <c r="J358" s="12">
        <v>85</v>
      </c>
      <c r="K358" s="12">
        <v>72.5</v>
      </c>
      <c r="L358" s="12">
        <v>63.5</v>
      </c>
      <c r="M358" s="12">
        <v>56.5</v>
      </c>
      <c r="N358" s="12">
        <v>51</v>
      </c>
      <c r="O358" s="12">
        <v>46</v>
      </c>
      <c r="P358" s="12">
        <v>42.5</v>
      </c>
      <c r="Q358" s="12">
        <v>39</v>
      </c>
      <c r="R358" s="12">
        <v>36.5</v>
      </c>
      <c r="S358" s="12">
        <v>34</v>
      </c>
      <c r="U358" s="12">
        <v>356</v>
      </c>
    </row>
    <row r="359" spans="1:21">
      <c r="A359" s="12">
        <v>357</v>
      </c>
      <c r="B359" s="12">
        <v>2040</v>
      </c>
      <c r="C359" s="12">
        <v>1530</v>
      </c>
      <c r="D359" s="12">
        <v>1020</v>
      </c>
      <c r="E359" s="12">
        <v>510</v>
      </c>
      <c r="F359" s="12">
        <v>255</v>
      </c>
      <c r="G359" s="12">
        <v>170</v>
      </c>
      <c r="H359" s="12">
        <v>127.5</v>
      </c>
      <c r="I359" s="12">
        <v>102</v>
      </c>
      <c r="J359" s="12">
        <v>85</v>
      </c>
      <c r="K359" s="12">
        <v>73</v>
      </c>
      <c r="L359" s="12">
        <v>64</v>
      </c>
      <c r="M359" s="12">
        <v>56.5</v>
      </c>
      <c r="N359" s="12">
        <v>51</v>
      </c>
      <c r="O359" s="12">
        <v>46.5</v>
      </c>
      <c r="P359" s="12">
        <v>42.5</v>
      </c>
      <c r="Q359" s="12">
        <v>39</v>
      </c>
      <c r="R359" s="12">
        <v>36.5</v>
      </c>
      <c r="S359" s="12">
        <v>34</v>
      </c>
      <c r="U359" s="12">
        <v>357</v>
      </c>
    </row>
    <row r="360" spans="1:21">
      <c r="A360" s="12">
        <v>358</v>
      </c>
      <c r="B360" s="12">
        <v>2046</v>
      </c>
      <c r="C360" s="12">
        <v>1534</v>
      </c>
      <c r="D360" s="12">
        <v>1023</v>
      </c>
      <c r="E360" s="12">
        <v>511.5</v>
      </c>
      <c r="F360" s="12">
        <v>256</v>
      </c>
      <c r="G360" s="12">
        <v>170.5</v>
      </c>
      <c r="H360" s="12">
        <v>128</v>
      </c>
      <c r="I360" s="12">
        <v>102</v>
      </c>
      <c r="J360" s="12">
        <v>85</v>
      </c>
      <c r="K360" s="12">
        <v>73</v>
      </c>
      <c r="L360" s="12">
        <v>64</v>
      </c>
      <c r="M360" s="12">
        <v>57</v>
      </c>
      <c r="N360" s="12">
        <v>51</v>
      </c>
      <c r="O360" s="12">
        <v>46.5</v>
      </c>
      <c r="P360" s="12">
        <v>42.5</v>
      </c>
      <c r="Q360" s="12">
        <v>39.5</v>
      </c>
      <c r="R360" s="12">
        <v>36.5</v>
      </c>
      <c r="S360" s="12">
        <v>34</v>
      </c>
      <c r="U360" s="12">
        <v>358</v>
      </c>
    </row>
    <row r="361" spans="1:21">
      <c r="A361" s="12">
        <v>359</v>
      </c>
      <c r="B361" s="12">
        <v>2051.5</v>
      </c>
      <c r="C361" s="12">
        <v>1538.5</v>
      </c>
      <c r="D361" s="12">
        <v>1026</v>
      </c>
      <c r="E361" s="12">
        <v>513</v>
      </c>
      <c r="F361" s="12">
        <v>256.5</v>
      </c>
      <c r="G361" s="12">
        <v>171</v>
      </c>
      <c r="H361" s="12">
        <v>128</v>
      </c>
      <c r="I361" s="12">
        <v>102.5</v>
      </c>
      <c r="J361" s="12">
        <v>85.5</v>
      </c>
      <c r="K361" s="12">
        <v>73</v>
      </c>
      <c r="L361" s="12">
        <v>64</v>
      </c>
      <c r="M361" s="12">
        <v>57</v>
      </c>
      <c r="N361" s="12">
        <v>51</v>
      </c>
      <c r="O361" s="12">
        <v>46.5</v>
      </c>
      <c r="P361" s="12">
        <v>43</v>
      </c>
      <c r="Q361" s="12">
        <v>39.5</v>
      </c>
      <c r="R361" s="12">
        <v>36.5</v>
      </c>
      <c r="S361" s="12">
        <v>34</v>
      </c>
      <c r="U361" s="12">
        <v>359</v>
      </c>
    </row>
    <row r="362" spans="1:21">
      <c r="A362" s="12">
        <v>360</v>
      </c>
      <c r="B362" s="12">
        <v>2057</v>
      </c>
      <c r="C362" s="12">
        <v>1543</v>
      </c>
      <c r="D362" s="12">
        <v>1028.5</v>
      </c>
      <c r="E362" s="12">
        <v>514</v>
      </c>
      <c r="F362" s="12">
        <v>257</v>
      </c>
      <c r="G362" s="12">
        <v>171.5</v>
      </c>
      <c r="H362" s="12">
        <v>128.5</v>
      </c>
      <c r="I362" s="12">
        <v>103</v>
      </c>
      <c r="J362" s="12">
        <v>86</v>
      </c>
      <c r="K362" s="12">
        <v>73.5</v>
      </c>
      <c r="L362" s="12">
        <v>64</v>
      </c>
      <c r="M362" s="12">
        <v>57</v>
      </c>
      <c r="N362" s="12">
        <v>51.5</v>
      </c>
      <c r="O362" s="12">
        <v>47</v>
      </c>
      <c r="P362" s="12">
        <v>43</v>
      </c>
      <c r="Q362" s="12">
        <v>39.5</v>
      </c>
      <c r="R362" s="12">
        <v>37</v>
      </c>
      <c r="S362" s="12">
        <v>34</v>
      </c>
      <c r="U362" s="12">
        <v>360</v>
      </c>
    </row>
  </sheetData>
  <autoFilter ref="A1:A362"/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MCS</vt:lpstr>
      <vt:lpstr>Weight</vt:lpstr>
      <vt:lpstr>Computer</vt:lpstr>
      <vt:lpstr>Warp</vt:lpstr>
      <vt:lpstr>Impulse</vt:lpstr>
      <vt:lpstr>Beam</vt:lpstr>
      <vt:lpstr>Torpedo</vt:lpstr>
      <vt:lpstr>shields</vt:lpstr>
      <vt:lpstr>MPR</vt:lpstr>
      <vt:lpstr>Full Crew Complement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Jecko</dc:creator>
  <cp:lastModifiedBy>Bryan Jecko</cp:lastModifiedBy>
  <dcterms:created xsi:type="dcterms:W3CDTF">2016-08-13T21:56:12Z</dcterms:created>
  <dcterms:modified xsi:type="dcterms:W3CDTF">2017-06-15T19:57:36Z</dcterms:modified>
</cp:coreProperties>
</file>